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6030" windowHeight="0" firstSheet="1" activeTab="1"/>
  </bookViews>
  <sheets>
    <sheet name="Общий расход" sheetId="1" state="hidden" r:id="rId1"/>
    <sheet name="Новый Уренгой" sheetId="3" r:id="rId2"/>
    <sheet name="Хабаровск" sheetId="4" r:id="rId3"/>
    <sheet name="Нижневартовск" sheetId="5" r:id="rId4"/>
    <sheet name="Самара" sheetId="6" r:id="rId5"/>
  </sheets>
  <definedNames>
    <definedName name="_xlnm._FilterDatabase" localSheetId="0" hidden="1">'Общий расход'!$K$1:$K$200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0" i="6" l="1"/>
  <c r="G54" i="5" l="1"/>
  <c r="G53" i="5"/>
  <c r="G49" i="5"/>
  <c r="G38" i="5"/>
  <c r="G35" i="5"/>
  <c r="I54" i="3" l="1"/>
  <c r="I42" i="3"/>
  <c r="I47" i="3"/>
  <c r="I50" i="3"/>
  <c r="I55" i="3"/>
  <c r="H55" i="3"/>
  <c r="H54" i="3"/>
  <c r="H42" i="3"/>
  <c r="H38" i="3"/>
  <c r="K15" i="1" l="1"/>
  <c r="K98" i="1"/>
  <c r="K37" i="1"/>
  <c r="K12" i="1"/>
  <c r="K50" i="1"/>
  <c r="K196" i="1"/>
  <c r="K20" i="1"/>
  <c r="K192" i="1"/>
  <c r="K140" i="1"/>
  <c r="K109" i="1"/>
  <c r="K11" i="1"/>
  <c r="K87" i="1"/>
  <c r="K162" i="1"/>
  <c r="K145" i="1"/>
  <c r="K166" i="1"/>
  <c r="K147" i="1"/>
  <c r="K188" i="1"/>
  <c r="K67" i="1"/>
  <c r="K79" i="1"/>
  <c r="K113" i="1"/>
  <c r="K170" i="1"/>
  <c r="K66" i="1"/>
  <c r="K71" i="1"/>
  <c r="K80" i="1"/>
  <c r="K14" i="1"/>
  <c r="K57" i="1"/>
  <c r="K133" i="1"/>
  <c r="K153" i="1"/>
  <c r="K100" i="1"/>
  <c r="K150" i="1"/>
  <c r="K118" i="1"/>
  <c r="K175" i="1"/>
  <c r="K73" i="1"/>
  <c r="K187" i="1"/>
  <c r="K176" i="1"/>
  <c r="K183" i="1"/>
  <c r="K144" i="1"/>
  <c r="K26" i="1"/>
  <c r="K164" i="1"/>
  <c r="K191" i="1"/>
  <c r="K25" i="1"/>
  <c r="K105" i="1"/>
  <c r="K148" i="1"/>
  <c r="K94" i="1"/>
  <c r="K171" i="1"/>
  <c r="K167" i="1"/>
  <c r="K198" i="1"/>
  <c r="K159" i="1"/>
  <c r="K181" i="1"/>
  <c r="K156" i="1"/>
  <c r="K193" i="1"/>
  <c r="K123" i="1"/>
  <c r="K194" i="1"/>
  <c r="K141" i="1"/>
  <c r="K93" i="1"/>
  <c r="K125" i="1"/>
  <c r="K49" i="1"/>
  <c r="K104" i="1"/>
  <c r="K6" i="1"/>
  <c r="K83" i="1"/>
  <c r="K134" i="1"/>
  <c r="K124" i="1"/>
  <c r="K149" i="1"/>
  <c r="K157" i="1"/>
  <c r="K173" i="1"/>
  <c r="K107" i="1"/>
  <c r="K78" i="1"/>
  <c r="K86" i="1"/>
  <c r="K7" i="1"/>
  <c r="K101" i="1"/>
  <c r="K138" i="1"/>
  <c r="K116" i="1"/>
  <c r="K151" i="1"/>
  <c r="K168" i="1"/>
  <c r="K39" i="1"/>
  <c r="K130" i="1"/>
  <c r="K161" i="1"/>
  <c r="K143" i="1"/>
  <c r="K77" i="1"/>
  <c r="K47" i="1"/>
  <c r="K152" i="1"/>
  <c r="K111" i="1"/>
  <c r="K126" i="1"/>
  <c r="K146" i="1"/>
  <c r="K114" i="1"/>
  <c r="K84" i="1"/>
  <c r="K51" i="1"/>
  <c r="K137" i="1"/>
  <c r="K177" i="1"/>
  <c r="K189" i="1"/>
  <c r="K102" i="1"/>
  <c r="K16" i="1"/>
  <c r="K184" i="1"/>
  <c r="K127" i="1"/>
  <c r="K32" i="1"/>
  <c r="K117" i="1"/>
  <c r="K186" i="1"/>
  <c r="K10" i="1"/>
  <c r="K30" i="1"/>
  <c r="K31" i="1"/>
  <c r="K76" i="1"/>
  <c r="K120" i="1"/>
  <c r="K131" i="1"/>
  <c r="K22" i="1"/>
  <c r="K64" i="1"/>
  <c r="K197" i="1"/>
  <c r="K40" i="1"/>
  <c r="K19" i="1"/>
  <c r="K29" i="1"/>
  <c r="K115" i="1"/>
  <c r="K82" i="1"/>
  <c r="K8" i="1"/>
  <c r="K199" i="1"/>
  <c r="K60" i="1"/>
  <c r="K65" i="1"/>
  <c r="K23" i="1"/>
  <c r="K62" i="1"/>
  <c r="K158" i="1"/>
  <c r="K172" i="1"/>
  <c r="K88" i="1"/>
  <c r="K74" i="1"/>
  <c r="K70" i="1"/>
  <c r="K178" i="1"/>
  <c r="K128" i="1"/>
  <c r="K174" i="1"/>
  <c r="K33" i="1"/>
  <c r="K182" i="1"/>
  <c r="K89" i="1"/>
  <c r="K154" i="1"/>
  <c r="K135" i="1"/>
  <c r="K90" i="1"/>
  <c r="K142" i="1"/>
  <c r="K24" i="1"/>
  <c r="K58" i="1"/>
  <c r="K34" i="1"/>
  <c r="K155" i="1"/>
  <c r="K28" i="1"/>
  <c r="K81" i="1"/>
  <c r="K92" i="1"/>
  <c r="K42" i="1"/>
  <c r="K121" i="1"/>
  <c r="K44" i="1"/>
  <c r="K48" i="1"/>
  <c r="K200" i="1"/>
  <c r="K108" i="1"/>
  <c r="K180" i="1"/>
  <c r="K165" i="1"/>
  <c r="K21" i="1"/>
  <c r="K45" i="1"/>
  <c r="K35" i="1"/>
  <c r="K136" i="1"/>
  <c r="K112" i="1"/>
  <c r="K119" i="1"/>
  <c r="K106" i="1"/>
  <c r="K96" i="1"/>
  <c r="K46" i="1"/>
  <c r="K129" i="1"/>
  <c r="K38" i="1"/>
  <c r="K61" i="1"/>
  <c r="K85" i="1"/>
  <c r="K63" i="1"/>
  <c r="K91" i="1"/>
  <c r="K122" i="1"/>
  <c r="K185" i="1"/>
  <c r="K139" i="1"/>
  <c r="K18" i="1"/>
  <c r="K56" i="1"/>
  <c r="K110" i="1"/>
  <c r="K132" i="1"/>
  <c r="K179" i="1"/>
  <c r="K163" i="1"/>
  <c r="K5" i="1"/>
  <c r="K69" i="1"/>
  <c r="K195" i="1"/>
  <c r="K75" i="1"/>
  <c r="K68" i="1"/>
  <c r="K97" i="1"/>
  <c r="K55" i="1"/>
  <c r="K59" i="1"/>
  <c r="K99" i="1"/>
  <c r="K169" i="1"/>
  <c r="K160" i="1"/>
  <c r="K190" i="1"/>
  <c r="K4" i="1"/>
  <c r="K103" i="1"/>
  <c r="J95" i="1" l="1"/>
  <c r="I54" i="1"/>
  <c r="K54" i="1" s="1"/>
  <c r="I95" i="1"/>
  <c r="K95" i="1" l="1"/>
  <c r="G13" i="1"/>
  <c r="G72" i="1"/>
  <c r="G53" i="1"/>
  <c r="K53" i="1" s="1"/>
  <c r="G41" i="1"/>
  <c r="K41" i="1" s="1"/>
  <c r="F13" i="1"/>
  <c r="K13" i="1" s="1"/>
  <c r="F72" i="1"/>
  <c r="F36" i="1"/>
  <c r="K36" i="1" s="1"/>
  <c r="E43" i="1"/>
  <c r="K43" i="1" s="1"/>
  <c r="E52" i="1"/>
  <c r="K52" i="1" s="1"/>
  <c r="E27" i="1"/>
  <c r="K27" i="1" s="1"/>
  <c r="E17" i="1"/>
  <c r="K17" i="1" s="1"/>
  <c r="E9" i="1"/>
  <c r="K9" i="1" s="1"/>
  <c r="K72" i="1" l="1"/>
</calcChain>
</file>

<file path=xl/sharedStrings.xml><?xml version="1.0" encoding="utf-8"?>
<sst xmlns="http://schemas.openxmlformats.org/spreadsheetml/2006/main" count="1504" uniqueCount="671">
  <si>
    <t>Наименование</t>
  </si>
  <si>
    <t>0.5л Газ.нап.Добрый,Бела-кола</t>
  </si>
  <si>
    <t>1,5 л Черноголовка,Бочкари</t>
  </si>
  <si>
    <t>1.3л Бочкари</t>
  </si>
  <si>
    <t>1.5л Вода минеральная</t>
  </si>
  <si>
    <t>1лГаз.нап.Добрый,Бела-кола</t>
  </si>
  <si>
    <t>2л Пепси, Фанта, Кола, 7up, Миринда</t>
  </si>
  <si>
    <t>Аджика</t>
  </si>
  <si>
    <t>Ананас консервированный</t>
  </si>
  <si>
    <t xml:space="preserve">Апельсин,бар </t>
  </si>
  <si>
    <t>БОЛ. Баунти, Марс,Сникерс,Твикс,Пикник</t>
  </si>
  <si>
    <t>Банан,бар</t>
  </si>
  <si>
    <t>Бат.Рот Фронт</t>
  </si>
  <si>
    <t>Брусника с/м</t>
  </si>
  <si>
    <t>Ванилин</t>
  </si>
  <si>
    <t>Вареники с карт.1кг</t>
  </si>
  <si>
    <t>Вафли Яшкино 200г</t>
  </si>
  <si>
    <t>Вафли Яшкино 300г</t>
  </si>
  <si>
    <t>Вермишель</t>
  </si>
  <si>
    <t>Ветчина</t>
  </si>
  <si>
    <t>Вишня св/м</t>
  </si>
  <si>
    <t>Говядина б/к</t>
  </si>
  <si>
    <t>Горбуша ПБГ</t>
  </si>
  <si>
    <t>Горошек зелёный консерв.</t>
  </si>
  <si>
    <t>Горчица</t>
  </si>
  <si>
    <t>Груша,бар</t>
  </si>
  <si>
    <t>Джем</t>
  </si>
  <si>
    <t>Дрожжи</t>
  </si>
  <si>
    <t>Ж/Р Орбит</t>
  </si>
  <si>
    <t>Зефир</t>
  </si>
  <si>
    <t>Зубная паста</t>
  </si>
  <si>
    <t>Зубная щетка</t>
  </si>
  <si>
    <t>Изюм</t>
  </si>
  <si>
    <t>Йогурт</t>
  </si>
  <si>
    <t>Кабачки св/м</t>
  </si>
  <si>
    <t>Какао порошок</t>
  </si>
  <si>
    <t>Капуста б/к</t>
  </si>
  <si>
    <t>Капуста квашеная</t>
  </si>
  <si>
    <t>Капуста морская</t>
  </si>
  <si>
    <t>Капучино, Латте</t>
  </si>
  <si>
    <t>Карам. Москвичка</t>
  </si>
  <si>
    <t>Карам.Барбарис</t>
  </si>
  <si>
    <t>Карам.Гусиные лапки</t>
  </si>
  <si>
    <t>Карам.Дюшес</t>
  </si>
  <si>
    <t>Карам.ИРИС</t>
  </si>
  <si>
    <t>Карам.Мечта, Веселые</t>
  </si>
  <si>
    <t>Карам.Фрукты-ягодки</t>
  </si>
  <si>
    <t>Карт.пюре Роллтон</t>
  </si>
  <si>
    <t>Картофель</t>
  </si>
  <si>
    <t>Квелли</t>
  </si>
  <si>
    <t>Кетчуп</t>
  </si>
  <si>
    <t>Кефир</t>
  </si>
  <si>
    <t>Клюква св/м</t>
  </si>
  <si>
    <t>Колбаса "Докторская"</t>
  </si>
  <si>
    <t>Колбаса п/к</t>
  </si>
  <si>
    <t>Контейнер</t>
  </si>
  <si>
    <t>Контейнер малый</t>
  </si>
  <si>
    <t>Конф.Красный мак</t>
  </si>
  <si>
    <t>Конф.Ласточка</t>
  </si>
  <si>
    <t>Конф.Маска</t>
  </si>
  <si>
    <t>Конф.Пт.молоко</t>
  </si>
  <si>
    <t>Конф.Ромашка, Васильки</t>
  </si>
  <si>
    <t>Кости говядины</t>
  </si>
  <si>
    <t>Кофе 3 в одном, 4 в одном</t>
  </si>
  <si>
    <t>Кофе Неск.Голд 95г</t>
  </si>
  <si>
    <t>Кофе Якобс М 130г</t>
  </si>
  <si>
    <t>Кофе Якобс М 47.5г</t>
  </si>
  <si>
    <t>Кофе Якобс М 75г</t>
  </si>
  <si>
    <t>Кофе Якобс М,Нескафе 500г</t>
  </si>
  <si>
    <t>Кофе пакетированный</t>
  </si>
  <si>
    <t>Крабовые палочки</t>
  </si>
  <si>
    <t>Крахмал картофельный</t>
  </si>
  <si>
    <t>Крупа геркулесовая</t>
  </si>
  <si>
    <t>Крупа гороховая</t>
  </si>
  <si>
    <t>Крупа гречневая</t>
  </si>
  <si>
    <t>Крупа кукурузная</t>
  </si>
  <si>
    <t>Крупа манная</t>
  </si>
  <si>
    <t>Крупа перловая</t>
  </si>
  <si>
    <t>Крупа пшеничная</t>
  </si>
  <si>
    <t>Крупа пшено</t>
  </si>
  <si>
    <t>Крупа рисовая</t>
  </si>
  <si>
    <t>Крупа рисовая пропаренная</t>
  </si>
  <si>
    <t>Кукуруза консервы</t>
  </si>
  <si>
    <t>Кунжут</t>
  </si>
  <si>
    <t>Курага</t>
  </si>
  <si>
    <t xml:space="preserve">Куры </t>
  </si>
  <si>
    <t>Лавровый лист</t>
  </si>
  <si>
    <t>Лапша UDON</t>
  </si>
  <si>
    <t>Лапша Доширак</t>
  </si>
  <si>
    <t>Лимон</t>
  </si>
  <si>
    <t>Лимонная кислота</t>
  </si>
  <si>
    <t>Лук репчатый</t>
  </si>
  <si>
    <t>МАЛ Баунти,Марс,Сникерс,Натс,Твикс,Пикник,Кит Кат, Милки Вей</t>
  </si>
  <si>
    <t>Майонез</t>
  </si>
  <si>
    <t>Мак.изделия</t>
  </si>
  <si>
    <t xml:space="preserve">Мандарин,бар </t>
  </si>
  <si>
    <t>Маргарин сливочный</t>
  </si>
  <si>
    <t>Маслины б/к</t>
  </si>
  <si>
    <t>Масло растительное</t>
  </si>
  <si>
    <t>Масло сливочное</t>
  </si>
  <si>
    <t>Мед пчелиный</t>
  </si>
  <si>
    <t>Минтай ПБГ</t>
  </si>
  <si>
    <t>Молоко</t>
  </si>
  <si>
    <t>Молоко 1л</t>
  </si>
  <si>
    <t>Молоко сгущ.</t>
  </si>
  <si>
    <t>Молоко сгущ. 1 банка</t>
  </si>
  <si>
    <t>Морковь</t>
  </si>
  <si>
    <t>Мука пш.в/с</t>
  </si>
  <si>
    <t>Огурцы свежие</t>
  </si>
  <si>
    <t>Огурцы солёные</t>
  </si>
  <si>
    <t>Пакет маечка</t>
  </si>
  <si>
    <t>Перец болг.св/м</t>
  </si>
  <si>
    <t>Перец молотый</t>
  </si>
  <si>
    <t>Печ.Юбилейное с глазурью,Яшкино</t>
  </si>
  <si>
    <t>Печ.Юбилейное,Кухмастер</t>
  </si>
  <si>
    <t>Печень говядины</t>
  </si>
  <si>
    <t>Пикник 38г МИНИ</t>
  </si>
  <si>
    <t>Повидло</t>
  </si>
  <si>
    <t>Помидор свежий</t>
  </si>
  <si>
    <t>Порошок Сорти</t>
  </si>
  <si>
    <t>Разрыхлитель</t>
  </si>
  <si>
    <t>Рыбн.консервы  сардины</t>
  </si>
  <si>
    <t>Салфетки влажные</t>
  </si>
  <si>
    <t>Сахар песок</t>
  </si>
  <si>
    <t>Сахарная пудра</t>
  </si>
  <si>
    <t>Свинина карбонад</t>
  </si>
  <si>
    <t>Свинина мясная</t>
  </si>
  <si>
    <t>Свёкла</t>
  </si>
  <si>
    <t>Сельдь филе</t>
  </si>
  <si>
    <t>Семечки 100г</t>
  </si>
  <si>
    <t>Семечки 200г</t>
  </si>
  <si>
    <t>Семечки 300г</t>
  </si>
  <si>
    <t>Сметана</t>
  </si>
  <si>
    <t>Смородина чёрн.св/м</t>
  </si>
  <si>
    <t>Сода</t>
  </si>
  <si>
    <t>Соевый соус</t>
  </si>
  <si>
    <t>Соль</t>
  </si>
  <si>
    <t xml:space="preserve">Сосиски </t>
  </si>
  <si>
    <t>Специи</t>
  </si>
  <si>
    <t>Стручк.фасоль</t>
  </si>
  <si>
    <t>Сухари панировочные</t>
  </si>
  <si>
    <t>Сухофрукты</t>
  </si>
  <si>
    <t>Сушки</t>
  </si>
  <si>
    <t xml:space="preserve">Сыр </t>
  </si>
  <si>
    <t>Т/б 2-хслойная</t>
  </si>
  <si>
    <t>Творог</t>
  </si>
  <si>
    <t>Тесто слоёное дрожжевое</t>
  </si>
  <si>
    <t>Томатная паста</t>
  </si>
  <si>
    <t>Туал.бумага</t>
  </si>
  <si>
    <t>Тушенка говядины</t>
  </si>
  <si>
    <t>Укроп</t>
  </si>
  <si>
    <t>Уксус</t>
  </si>
  <si>
    <t>Фасоль</t>
  </si>
  <si>
    <t>Филе курицы</t>
  </si>
  <si>
    <t>Халва</t>
  </si>
  <si>
    <t xml:space="preserve">Хлеб </t>
  </si>
  <si>
    <t>Цв. капуста с/м</t>
  </si>
  <si>
    <t>Чай 100п</t>
  </si>
  <si>
    <t>Чай зеленый 25п</t>
  </si>
  <si>
    <t>Чай пакетированный</t>
  </si>
  <si>
    <t>Чай черный 25п</t>
  </si>
  <si>
    <t>Чай25п Гринфилд, ТЕСС,Ричард</t>
  </si>
  <si>
    <t>Чернослив</t>
  </si>
  <si>
    <t>Чеснок</t>
  </si>
  <si>
    <t xml:space="preserve">Шампиньон </t>
  </si>
  <si>
    <t>Шиповник сухой</t>
  </si>
  <si>
    <t>Шок.Милка, Аленка,Воздушный</t>
  </si>
  <si>
    <t>Шоколад 1шт</t>
  </si>
  <si>
    <t>Шоколад БОЛЬШОЙ в ассорт</t>
  </si>
  <si>
    <t>Яблоко крупное, бар</t>
  </si>
  <si>
    <t>Яйцо куриное</t>
  </si>
  <si>
    <t>п/п</t>
  </si>
  <si>
    <t>ед. изм</t>
  </si>
  <si>
    <t>Сев-Часел</t>
  </si>
  <si>
    <t xml:space="preserve">ХАРБЕЙ </t>
  </si>
  <si>
    <t>БЕРЕГОВОЕ</t>
  </si>
  <si>
    <t>Завод</t>
  </si>
  <si>
    <t>ФАРА</t>
  </si>
  <si>
    <t>Общий РАСХОД по всем объектам за сентябрь 2024г</t>
  </si>
  <si>
    <t>кол-во</t>
  </si>
  <si>
    <t>шт</t>
  </si>
  <si>
    <t>кг</t>
  </si>
  <si>
    <t>л</t>
  </si>
  <si>
    <t>Барбарис, дюшес, фр-ягодки</t>
  </si>
  <si>
    <t>Газ. Напиток Добрый 1л</t>
  </si>
  <si>
    <t>Козинак</t>
  </si>
  <si>
    <t>Кофе 2гр</t>
  </si>
  <si>
    <t>Сахар-рафинад бол. 1кг</t>
  </si>
  <si>
    <t>Сахар-рафинад мал. 0,5кг</t>
  </si>
  <si>
    <t>Яблоко с/м</t>
  </si>
  <si>
    <t>Ягодная смесь с/м</t>
  </si>
  <si>
    <t>Яичный порошок</t>
  </si>
  <si>
    <t>Вода 5л</t>
  </si>
  <si>
    <t>кукуруза с/м</t>
  </si>
  <si>
    <t>Рулет бисквитный Яшкино 200гр</t>
  </si>
  <si>
    <t>Ряженка 0,450</t>
  </si>
  <si>
    <t>Сок 1л НЕКТАР</t>
  </si>
  <si>
    <t>Баклажан с/м</t>
  </si>
  <si>
    <t>Ж/р, Холлс, Ментос, ДИРОЛ</t>
  </si>
  <si>
    <t>Нижнев 100</t>
  </si>
  <si>
    <t>Нижнев 350</t>
  </si>
  <si>
    <t>Конф.Буревестник, Весна</t>
  </si>
  <si>
    <t>Пельмени св/гов 1 кат</t>
  </si>
  <si>
    <t>Пряник в ассортим. 500гр</t>
  </si>
  <si>
    <t>Рулет бисквитный Яшкино 400гр</t>
  </si>
  <si>
    <t>Язык говядины</t>
  </si>
  <si>
    <t>Выфли хрустящие</t>
  </si>
  <si>
    <t>Кофе Якобс, нескафе 190гр</t>
  </si>
  <si>
    <t>Лимонад</t>
  </si>
  <si>
    <t>Моцарелла</t>
  </si>
  <si>
    <t>Семечки 140г</t>
  </si>
  <si>
    <t>Скумбрия х/к</t>
  </si>
  <si>
    <t>ИТОГО</t>
  </si>
  <si>
    <t>№ п/п</t>
  </si>
  <si>
    <t xml:space="preserve">Наименование товара, обозначение </t>
  </si>
  <si>
    <t>Качественные характеристики товара (тип/вид сырья, способ производства, сорт, жирность, вид разделки, категория, класс, нормативный документ (например, ГОСТ, ТУ) и др.особые характеристики). ТОРГОВАЯ МАРКА (ТМ) /ПРОИЗВОДИТЕЛЬ</t>
  </si>
  <si>
    <t>Упаковка/фасовка (вид и материал упаковки/фасовки)…</t>
  </si>
  <si>
    <t>ОВОЩИ, ФРУКТЫ И СУХОФРУКТЫ</t>
  </si>
  <si>
    <t>МЯСО, РЫБА, ПОЛУФАБРИКАТЫ</t>
  </si>
  <si>
    <t>МОЛОЧКА, ЯЙЦА</t>
  </si>
  <si>
    <r>
      <t>Комментарии                      (другие значимые пояснения) по продукции ,</t>
    </r>
    <r>
      <rPr>
        <b/>
        <u/>
        <sz val="10"/>
        <color theme="1"/>
        <rFont val="Tohoma"/>
        <charset val="204"/>
      </rPr>
      <t xml:space="preserve"> аналоги</t>
    </r>
  </si>
  <si>
    <t>БАКАЛЕЯ</t>
  </si>
  <si>
    <t>вес</t>
  </si>
  <si>
    <t>Тесто c/м 1кг Морозко слоеное дрожжевое</t>
  </si>
  <si>
    <t>кор</t>
  </si>
  <si>
    <t>монолит</t>
  </si>
  <si>
    <t>50кг</t>
  </si>
  <si>
    <t>Иран, Узбекистан, местный</t>
  </si>
  <si>
    <t>10кг</t>
  </si>
  <si>
    <t>5кг</t>
  </si>
  <si>
    <t>1кг</t>
  </si>
  <si>
    <t>ведро</t>
  </si>
  <si>
    <t>кор 360шт</t>
  </si>
  <si>
    <t>1л</t>
  </si>
  <si>
    <t>брус</t>
  </si>
  <si>
    <t>любой аналог из 5 компонентов</t>
  </si>
  <si>
    <t>упаковка по 1кг, вес, чистый</t>
  </si>
  <si>
    <t>любой аналог</t>
  </si>
  <si>
    <t>пластик 5л</t>
  </si>
  <si>
    <t>Тесто слоеное б/дрожжевое</t>
  </si>
  <si>
    <t>Тесто c/м 1кг Морозко слоеное бездрожжевое</t>
  </si>
  <si>
    <t xml:space="preserve">Баклажаны с/м </t>
  </si>
  <si>
    <t>Яблоко крупное св.</t>
  </si>
  <si>
    <t>Банан св.</t>
  </si>
  <si>
    <t>Лимон св.</t>
  </si>
  <si>
    <t xml:space="preserve">Гренни Смит,Ред Принц </t>
  </si>
  <si>
    <t>Россия</t>
  </si>
  <si>
    <t>25+</t>
  </si>
  <si>
    <t>С1</t>
  </si>
  <si>
    <t xml:space="preserve">Ветчина </t>
  </si>
  <si>
    <t>Колбаса Докторская</t>
  </si>
  <si>
    <t>Яблоки Фуджи, Гренни Смит 70+</t>
  </si>
  <si>
    <t xml:space="preserve">Картофель </t>
  </si>
  <si>
    <t xml:space="preserve">Лук репчатый </t>
  </si>
  <si>
    <t xml:space="preserve">Морковь </t>
  </si>
  <si>
    <t xml:space="preserve">Свекла </t>
  </si>
  <si>
    <t>коричневый, чистый</t>
  </si>
  <si>
    <t>крупный и сухой</t>
  </si>
  <si>
    <t>Шиповник вес.  Узбекистан</t>
  </si>
  <si>
    <t>Кабачки с/м кубик ТУ (Россия) [10кг] ООО "Мираторг-Орел"</t>
  </si>
  <si>
    <t xml:space="preserve">Баклажаны с/м кубик (Россия) </t>
  </si>
  <si>
    <t>ООО "Союз-М"</t>
  </si>
  <si>
    <t>Говядина б/к с/м тазобедренный отруб  ООО "Союз-М"</t>
  </si>
  <si>
    <t>ЦБ тушка с/м 1,7-2,2 кг АО "ПРИОСКОЛЬЕ", ООО"Ресурс Юг"</t>
  </si>
  <si>
    <t xml:space="preserve"> ЦБ филе грудки с/м АО "ПРИОСКОЛЬЕ", ООО"Ресурс Юг"</t>
  </si>
  <si>
    <t>Свинина б/к с/м лопатка "Калинка", ООО"Мираторг"</t>
  </si>
  <si>
    <t>Филе сельди в масле ООО "Роспродукт"</t>
  </si>
  <si>
    <t>пластины</t>
  </si>
  <si>
    <t>Перец меланж с/м полоска (Египет)</t>
  </si>
  <si>
    <t>Китай, резаные</t>
  </si>
  <si>
    <t>Сосиски "Молочные" ГОСТ ООО "Гурман"</t>
  </si>
  <si>
    <t>Ветчина "Для завтрака" ООО "Гурман"</t>
  </si>
  <si>
    <t>Колбаса Докторская ГОСТ кат А (Г) ООО "Гурман"</t>
  </si>
  <si>
    <t>Сыр  "Голландский" твердый 45% 1 * 5 кг. ООО "ЧизАгро"</t>
  </si>
  <si>
    <t>Сыр</t>
  </si>
  <si>
    <t>Сыр "Российский" твердый 50% 1 * 5 кг. ООО "ЧизАгро"</t>
  </si>
  <si>
    <t xml:space="preserve">Яйцо С-1 (ООО "Птицефабрика Меделеевская"),  Яйцо С-1 ("Птицефабрика Нижневартовская") </t>
  </si>
  <si>
    <t>Молоко 3,2% 1л Молочный Терем ООО “Балаковский МК” (Саратовская обл.)</t>
  </si>
  <si>
    <t>ультрапастеризованное</t>
  </si>
  <si>
    <t>Творог 9% ООО "Уральский маслозавод"</t>
  </si>
  <si>
    <t>Сметана 20% ООО "Уральский маслозавод"</t>
  </si>
  <si>
    <t xml:space="preserve"> ведро</t>
  </si>
  <si>
    <t>Масло сливочное Традиционное 82,5% 1 * 10 кг. ООО "РУ.МИЛК" РОССИЯ</t>
  </si>
  <si>
    <t>Маргарин "Столовый" 82% ООО "Уральский маслозавод"</t>
  </si>
  <si>
    <t>Майонез "Провансаль ЕЖК" Профессионал 55% 10л (ведро) ООО " ГрандПродуктЕКБ"</t>
  </si>
  <si>
    <t xml:space="preserve">Вареники </t>
  </si>
  <si>
    <r>
      <t xml:space="preserve">НАЗВАНИЕ ОБЪЕКТА </t>
    </r>
    <r>
      <rPr>
        <b/>
        <sz val="10"/>
        <color rgb="FFFF0000"/>
        <rFont val="Tohoma"/>
        <charset val="204"/>
      </rPr>
      <t>Новый Уренгой</t>
    </r>
  </si>
  <si>
    <t>Мираторг/Миткинг/Юнит-продукт</t>
  </si>
  <si>
    <t>Ед.изм.(кг/шт.)</t>
  </si>
  <si>
    <t>Итог ЦЕНА</t>
  </si>
  <si>
    <t>ЦЕНОВАЯ МАТРИЦА СЫРЬЯ  на июнь  2025 г.</t>
  </si>
  <si>
    <t>ПОСТАВЩИКИ</t>
  </si>
  <si>
    <t>свежий картофель калибр 5+</t>
  </si>
  <si>
    <t>Капуста белокачанная</t>
  </si>
  <si>
    <t>свежая капуста б/к, вилки 1,5-2кг</t>
  </si>
  <si>
    <t>свежий лук репчатый</t>
  </si>
  <si>
    <t xml:space="preserve">огурцы среднеплодные </t>
  </si>
  <si>
    <t>морковь свежая, ровная, среднего размера</t>
  </si>
  <si>
    <t>свекла свежая среднего размера, без белых прожилок в разрезе</t>
  </si>
  <si>
    <t>Томат свежий розовый или красный круглый</t>
  </si>
  <si>
    <t xml:space="preserve">свежий Россия </t>
  </si>
  <si>
    <t>свежие средней спелости</t>
  </si>
  <si>
    <t>средний , с тонкой кожицей Египет, Турция</t>
  </si>
  <si>
    <t xml:space="preserve">Компотная смесь (сухофрукты) </t>
  </si>
  <si>
    <t>Изюм красный Малаяр</t>
  </si>
  <si>
    <t>Курага 1кг Монеточка</t>
  </si>
  <si>
    <t>Чернослив б/к 1кг фасовка</t>
  </si>
  <si>
    <t>Крабовые палочки вес.</t>
  </si>
  <si>
    <t>Вареники с картофелем 5кг, вес</t>
  </si>
  <si>
    <t>Пельмени 5кг, вес</t>
  </si>
  <si>
    <t xml:space="preserve">Минтай с/м б/г 25+ ПБГ </t>
  </si>
  <si>
    <t xml:space="preserve">Горбуша с/м ПБГ </t>
  </si>
  <si>
    <t>Сахар-песок 50кг Россия</t>
  </si>
  <si>
    <t>Мука пшеничная в/с Белявская</t>
  </si>
  <si>
    <t>Масло подсолнечное раф "Янтарная семечка"</t>
  </si>
  <si>
    <t xml:space="preserve">любой аналог 5л </t>
  </si>
  <si>
    <t xml:space="preserve">Говядина печень с/м ООО"МИРАТОРГ" </t>
  </si>
  <si>
    <t xml:space="preserve">Свинина б/к с/м карбонат в/у МИРАТОРГ </t>
  </si>
  <si>
    <r>
      <t xml:space="preserve">Цена Поставщик №2    </t>
    </r>
    <r>
      <rPr>
        <sz val="11"/>
        <color rgb="FFFF0000"/>
        <rFont val="Calibri"/>
        <family val="2"/>
        <charset val="204"/>
        <scheme val="minor"/>
      </rPr>
      <t>ФУД-СЕВЕР</t>
    </r>
  </si>
  <si>
    <r>
      <t xml:space="preserve">Цена Поставщик №3   </t>
    </r>
    <r>
      <rPr>
        <sz val="11"/>
        <color rgb="FFFF0000"/>
        <rFont val="Calibri"/>
        <family val="2"/>
        <charset val="204"/>
        <scheme val="minor"/>
      </rPr>
      <t>ЯМАЛ</t>
    </r>
  </si>
  <si>
    <r>
      <t xml:space="preserve">Цена Поставщик №1                       </t>
    </r>
    <r>
      <rPr>
        <sz val="11"/>
        <color rgb="FFFF0000"/>
        <rFont val="Calibri"/>
        <family val="2"/>
        <charset val="204"/>
        <scheme val="minor"/>
      </rPr>
      <t>ПРАЙД</t>
    </r>
  </si>
  <si>
    <t xml:space="preserve">ЦЕНОВАЯ  МАТРИЦА  СЫРЬЯ  </t>
  </si>
  <si>
    <t>от Максима</t>
  </si>
  <si>
    <t>на основные продукты</t>
  </si>
  <si>
    <t>Период действия  цен</t>
  </si>
  <si>
    <t>май 2025г.</t>
  </si>
  <si>
    <t xml:space="preserve">РЕГИОН </t>
  </si>
  <si>
    <t xml:space="preserve">ХАБАРОВСК </t>
  </si>
  <si>
    <t>с 20.05.2025 по 25.05.2025</t>
  </si>
  <si>
    <t>н/н</t>
  </si>
  <si>
    <t>Номенклатура</t>
  </si>
  <si>
    <t xml:space="preserve">Качественные характеристики товара (тип/вид сырья, способ производства, сорт, жирность, вид разделки, категория, класс, нормативный документ (например, ГОСТ, ТУ) и др.особые характеристики). </t>
  </si>
  <si>
    <t>Торговая марка</t>
  </si>
  <si>
    <t>Страна производителя/Производитель</t>
  </si>
  <si>
    <t>Вес/упаковка/фасовка (вид и материал упаковки/фасовки)…</t>
  </si>
  <si>
    <t>Ед. изм.(кг, шт.,)</t>
  </si>
  <si>
    <t>Цена (макс.) за ед. изм.  (руб.) Хабаровск</t>
  </si>
  <si>
    <t>Цена (макс.) за ед. изм.  (руб.) Бикин/Черняево</t>
  </si>
  <si>
    <t>Поставщик №1</t>
  </si>
  <si>
    <t>Поставщик №2</t>
  </si>
  <si>
    <t>Поставщик №3</t>
  </si>
  <si>
    <t>ОВОЩИ/ФРУКТЫ</t>
  </si>
  <si>
    <t>КАПУСТА БЕЛОКАЧАННАЯ</t>
  </si>
  <si>
    <t>среднего размера 1,5-2кг</t>
  </si>
  <si>
    <t>сетка</t>
  </si>
  <si>
    <t>ИП АН Н.А.</t>
  </si>
  <si>
    <t>ООО "Фемели фрут"</t>
  </si>
  <si>
    <t>КАРТОФЕЛЬ</t>
  </si>
  <si>
    <t>крупный, калибрь 5+</t>
  </si>
  <si>
    <t>ЛУК РЕПЧАТЫЙ</t>
  </si>
  <si>
    <t>средний или крупный калибр</t>
  </si>
  <si>
    <t>МОРКОВЬ</t>
  </si>
  <si>
    <t>некрупная, ровная</t>
  </si>
  <si>
    <t>СВЕКЛА</t>
  </si>
  <si>
    <t>среднего размера</t>
  </si>
  <si>
    <t>ОГУРЦЫ ГРУНТОВЫЕ</t>
  </si>
  <si>
    <t>гладкие или среднеплодные пупырчатые</t>
  </si>
  <si>
    <t>коробка</t>
  </si>
  <si>
    <t>ТОМАТЫ ГРУНТОВЫЕ</t>
  </si>
  <si>
    <t>розовый, красный, сливка</t>
  </si>
  <si>
    <t>АПЕЛЬСИН</t>
  </si>
  <si>
    <t>некрупные 80+, 88+, 100+ калибр</t>
  </si>
  <si>
    <t>БАНАН</t>
  </si>
  <si>
    <t>среднего размера, средней спелости</t>
  </si>
  <si>
    <t>ГРУША</t>
  </si>
  <si>
    <t>Дюшес, Санта мария, Китайская</t>
  </si>
  <si>
    <t>ЯБЛОКИ 65-75калибр</t>
  </si>
  <si>
    <t>крупные 65+, калиброванные</t>
  </si>
  <si>
    <t>МЯСО/КУРЫ</t>
  </si>
  <si>
    <t>ГОВЯДИНА Б/К  ТБ</t>
  </si>
  <si>
    <t xml:space="preserve">т/б заморозка-монолит  Северная звезда- ДМК, Горизонт- </t>
  </si>
  <si>
    <t xml:space="preserve">монолит </t>
  </si>
  <si>
    <t>ООО "Русмясомолторг"</t>
  </si>
  <si>
    <t>ООО "Дальневосточная мясная компания"</t>
  </si>
  <si>
    <t>ООО "Восток"</t>
  </si>
  <si>
    <t>СВИНИНА МЯСНАЯ</t>
  </si>
  <si>
    <t>Лопатка свиная б/к заморозка Тамбов, ДВ экспресс</t>
  </si>
  <si>
    <t>ФИЛЕ ГРУДКИ КУР</t>
  </si>
  <si>
    <t>ООО "Свежие продукты"</t>
  </si>
  <si>
    <t>КУРЫ ПОТРОШ. 1 КАТЕГОРИИ</t>
  </si>
  <si>
    <t>Амурский бройлер Приосколье, РЕСУРС</t>
  </si>
  <si>
    <t>ИП Гаврющенко</t>
  </si>
  <si>
    <t>ООО "Телец"</t>
  </si>
  <si>
    <t>КУРЫ ПОТРОШ. 2 КАТЕГОРИИ 1/13</t>
  </si>
  <si>
    <t>цыпленок суповой 2кат Хабаровская Телец/суповая курица-тушка</t>
  </si>
  <si>
    <t>ООО "ДМК"</t>
  </si>
  <si>
    <t>РЫБА</t>
  </si>
  <si>
    <t>Навага б/г 1/18</t>
  </si>
  <si>
    <t>ИП Паника Г.Е.</t>
  </si>
  <si>
    <t>Камбала б/г   жб  1/17</t>
  </si>
  <si>
    <t>РЫБА МИНТАЙ ПБГ 25+</t>
  </si>
  <si>
    <t xml:space="preserve">заморозка </t>
  </si>
  <si>
    <t>РЫБА ГОРБУША потрошенная с головой</t>
  </si>
  <si>
    <t>ООО ДМК</t>
  </si>
  <si>
    <t>МОЛОЧНО-ЖИРОВАЯ ПРОДУКЦИЯ</t>
  </si>
  <si>
    <t>МОЛОКО 3,2%</t>
  </si>
  <si>
    <t>ультрапастеризованное 3,2% 1л Летний луг</t>
  </si>
  <si>
    <t>тетрапак 1 л</t>
  </si>
  <si>
    <t>КГБУ ХПНИ</t>
  </si>
  <si>
    <t>ООО "Трейд-Логистик"</t>
  </si>
  <si>
    <t>МАСЛО СЛИВОЧНОЕ 82,5% (порц)</t>
  </si>
  <si>
    <t xml:space="preserve">в пачках не соленое </t>
  </si>
  <si>
    <t>пачка</t>
  </si>
  <si>
    <t>КЕФИР 2,5%</t>
  </si>
  <si>
    <t>КИСЛОМОЛОЧНЫЙ ПРОДУКТ 2,5%</t>
  </si>
  <si>
    <t>Варенец 2,5% пак  Молоптторг, Ряженка 2,5%</t>
  </si>
  <si>
    <t>ООО "Молоптторг"</t>
  </si>
  <si>
    <t>ТВОРОГ ЖИРНЫЙ 9% ЖИРНОСТИ</t>
  </si>
  <si>
    <t>МК Коченевский(вакуум)Молоптторг</t>
  </si>
  <si>
    <t>СЫР РОССИЙСКИЙ ГОСТ</t>
  </si>
  <si>
    <t>Сыр полутвердый Российский, м.д.ж. в сухом веществе 50% (Тюменцево)</t>
  </si>
  <si>
    <t>СМЕТАНА 15%</t>
  </si>
  <si>
    <t>ООО "Молопторг"</t>
  </si>
  <si>
    <t>ЯЙЦО С-1</t>
  </si>
  <si>
    <t>С1 Заря ПФ Байрон</t>
  </si>
  <si>
    <t>ООО "Байрон"</t>
  </si>
  <si>
    <t>САХАР 50кг</t>
  </si>
  <si>
    <t>ГОСТ 33222-2015 Продбаза</t>
  </si>
  <si>
    <t>ООО "Продбаза"</t>
  </si>
  <si>
    <t>МУКА Алтайский каравай в/с</t>
  </si>
  <si>
    <t>Мука "Мельник" в/с 10кг Агролидер</t>
  </si>
  <si>
    <t>ООО Агролидер</t>
  </si>
  <si>
    <t>МАСЛО ПОДСОЛНЕЧНОЕ 1л</t>
  </si>
  <si>
    <t>Масло под. Рафинирован. 1л Агролидер</t>
  </si>
  <si>
    <t>СОК В АССОРТИМЕНТЕ</t>
  </si>
  <si>
    <t>томатный</t>
  </si>
  <si>
    <t>яблочный, персиковый Молоптторг</t>
  </si>
  <si>
    <t>ЦЕНОВАЯ МАТРИЦА СЫРЬЯ на июнь 2025г.</t>
  </si>
  <si>
    <r>
      <t xml:space="preserve">НАЗВАНИЕ ОБЪЕКТА </t>
    </r>
    <r>
      <rPr>
        <b/>
        <u/>
        <sz val="11"/>
        <color theme="1"/>
        <rFont val="Times New Roman"/>
        <family val="1"/>
        <charset val="204"/>
      </rPr>
      <t xml:space="preserve"> НИЖНЕВАРТОВСК 56/1, 854км(Пыть-Ях), 775км (Угут), 742км</t>
    </r>
  </si>
  <si>
    <t>Ед. изм.(шт., пачки, кг…)</t>
  </si>
  <si>
    <r>
      <t>Комментарии                      (другие значимые пояснения) по продукции ,</t>
    </r>
    <r>
      <rPr>
        <b/>
        <u/>
        <sz val="12"/>
        <color theme="1"/>
        <rFont val="Times New Roman"/>
        <family val="1"/>
        <charset val="204"/>
      </rPr>
      <t xml:space="preserve"> аналоги</t>
    </r>
  </si>
  <si>
    <t>Цена Поставщик №1 ИП Закриев</t>
  </si>
  <si>
    <t>Цена Поставщик №2 ИП Архипов</t>
  </si>
  <si>
    <t>Цена Поставщик №3 ПРАЙД</t>
  </si>
  <si>
    <t>КАРТОФЕЛЬ свежий молодой, кг (вес прибл 40-45кг)</t>
  </si>
  <si>
    <t>калибр 5+, ОвощФрукт</t>
  </si>
  <si>
    <t>КАПУСТА белокочанная (вес прибл.30кг) ГОСТ</t>
  </si>
  <si>
    <t>ОвощФрукт</t>
  </si>
  <si>
    <t>ЛУК репчатый, кг (вес.прибл.30кг)</t>
  </si>
  <si>
    <t>МОРКОВЬ свежая, кг (вес.прибл.43кг) ГОСТ</t>
  </si>
  <si>
    <t>некрупная, Овощфрукт</t>
  </si>
  <si>
    <t>СВЕКЛА свежая , (вес прибл.28-30кг) кг ГОСТ</t>
  </si>
  <si>
    <t>ТОМАТЫ свежие</t>
  </si>
  <si>
    <t>ящик</t>
  </si>
  <si>
    <t>розовые, красные, сливка</t>
  </si>
  <si>
    <t>ОГУРЦЫ среднеплодные</t>
  </si>
  <si>
    <t>гладкие, пупырчатые</t>
  </si>
  <si>
    <t>ЗАМОРОЗКА ПЕРЕЦ МЕЛАНЖ резаный кубиком Россия, 10 в уп. ТУ</t>
  </si>
  <si>
    <t>резаный, кубик</t>
  </si>
  <si>
    <t>ЧЕСНОК свежий, кг ГОСТ</t>
  </si>
  <si>
    <t>Китай,Иран, местный</t>
  </si>
  <si>
    <t>ЗАМОРОЗКА КАБАЧКИ резаные (кубик) 10*10 мм Россия, уп (10 кг) ТУ</t>
  </si>
  <si>
    <t>ЗАМОРОЗКА БАКЛАЖАНЫ резаные (кубик)  Россия, уп (8 кг)</t>
  </si>
  <si>
    <t>АПЕЛЬСИНЫ свежие, кг</t>
  </si>
  <si>
    <t xml:space="preserve">56кал, сладкие </t>
  </si>
  <si>
    <t>ЯБЛОКИ свежие , кг</t>
  </si>
  <si>
    <t>Гала, Айдаред калибр 70-75+</t>
  </si>
  <si>
    <t>БАНАНЫ свежие , кг</t>
  </si>
  <si>
    <t>средние или крупные</t>
  </si>
  <si>
    <t>ЛИМОН (вес.прибл.10кг) ГОСТ 1сорт</t>
  </si>
  <si>
    <t>с тонкой кожицей</t>
  </si>
  <si>
    <t>СУХОФРУКТЫ 1 С, уп (5 кг)</t>
  </si>
  <si>
    <t>компотная смесь (3-5 видов)</t>
  </si>
  <si>
    <t>СУХОФРУКТЫ ИЗЮМ МАЛАЯР (коричневый), упак (5 кг)</t>
  </si>
  <si>
    <t>коричневый малаяр</t>
  </si>
  <si>
    <t>СУХОФРУКТЫ КУРАГА 1 СОРТ, упак (5 кг)</t>
  </si>
  <si>
    <t>Монеточка</t>
  </si>
  <si>
    <t>СУХОФРУКТЫ ШИПОВНИК, 5кг, упак (5 кг)</t>
  </si>
  <si>
    <t>сухой, крупный</t>
  </si>
  <si>
    <t>ГОВЯДИНА Б/К З/Ч Союз-М (тазобедренный отруб,вес.прибл.22кг)</t>
  </si>
  <si>
    <t>Юнит-продукт(МИТ КИНГ)</t>
  </si>
  <si>
    <t>КУРЫ ЦБ Черкизово 1 СОРТ зам. пакет (вес прибл.12-13кг; 5-8 шт* 1,6-2,4кг)</t>
  </si>
  <si>
    <t>тушки</t>
  </si>
  <si>
    <t>РЕСУРС, Приосколье</t>
  </si>
  <si>
    <t>ФИЛЕ КУРИНОЕ ГРУДКИ без кожи Черкизово</t>
  </si>
  <si>
    <t>СВИНИНА Б/К КАРБОНАД В/У Мираторг-Курск (прибл 31,5кг) (2,1кг*15)</t>
  </si>
  <si>
    <t>Союз-М, УралМясторг, ЮнитПродукт</t>
  </si>
  <si>
    <t xml:space="preserve">СВИНИНА Б/К ОКОРОК Союз-М, (отруб, вес.прибл.22-28кг) </t>
  </si>
  <si>
    <t>Мираторг, УралМясТорг, ЮнитПродукт</t>
  </si>
  <si>
    <t xml:space="preserve">ПЕЧЕНЬ ГОВЯЖЬЯ Союз-М (вес.прибл. 21-23кг) </t>
  </si>
  <si>
    <t>Аргентина</t>
  </si>
  <si>
    <t xml:space="preserve">КОЛБАСА ДОКТОРСКАЯ ВАР., КАТ.А, П/А (ООО Гурман), </t>
  </si>
  <si>
    <t>вес шт</t>
  </si>
  <si>
    <t>Калинка</t>
  </si>
  <si>
    <t xml:space="preserve">СОСИСКИ АППЕТИТНЫЕ ВАР.,КАТ.Г, П/А, Г/С, ООО Гурман, </t>
  </si>
  <si>
    <t>вес уп</t>
  </si>
  <si>
    <t>Дымов</t>
  </si>
  <si>
    <t>ВЕТЧИНА ИЗ ГОВЯДИНЫ П/А ВАР КАЛИНКА, 500гр</t>
  </si>
  <si>
    <t>Дымов, Гурман</t>
  </si>
  <si>
    <t>МИНТАЙ СВЕЖЕМОР.Б/Г 25+ Океанрыбфлот</t>
  </si>
  <si>
    <t>размер 25+</t>
  </si>
  <si>
    <t>ГОРБУША СВЕЖЕМОР.ПБГ Рыбкомбинат Оссорский</t>
  </si>
  <si>
    <t>среднего размера, без головы</t>
  </si>
  <si>
    <t xml:space="preserve">КРАБОВЫЕ ПАЛОЧКИ КРАБИЯ Санта Бремор, 200гр, уп (30 шт) </t>
  </si>
  <si>
    <t>200гр уп</t>
  </si>
  <si>
    <t>СантаБремор, любые аналоги</t>
  </si>
  <si>
    <t>СЕЛЬДЬ ФИЛЕ слабосоленая тихоокеанская в маринаде ТПК Остров ведро, уп (2.5 кг) </t>
  </si>
  <si>
    <t>слабосоленая в ведрах</t>
  </si>
  <si>
    <t>ПЕЛЬМЕНИ С МЯСОМ ГОВЯДИНЫ И СВИНИНЫ ХОЗЯИН БАРИН, упак (5 кг)</t>
  </si>
  <si>
    <t>5кг уп</t>
  </si>
  <si>
    <t>свинина/говядина любой аналог</t>
  </si>
  <si>
    <t>ВАРЕНИКИ С КАРТОФЕЛЕМ САЛЬНИКОВ упак (6 кг)</t>
  </si>
  <si>
    <t>вареники с картофелем любой аналог</t>
  </si>
  <si>
    <t xml:space="preserve">ТЕСТО ЗВЕЗДНОЕ (ФАЦЕР) СЛОЕНОЕ бездрожжевое (ТМ Хлебный дом), 1кг, </t>
  </si>
  <si>
    <t>1кг уп</t>
  </si>
  <si>
    <t>Яйцо куриное 1С</t>
  </si>
  <si>
    <t xml:space="preserve">ЯЙЦО С-1 Комсомольское белое, </t>
  </si>
  <si>
    <t>любой аналог С1</t>
  </si>
  <si>
    <t>Молоко 3,2%</t>
  </si>
  <si>
    <t>МОЛОКО ТЯЖИН 3,2% без крышки, 1л, упак (12 шт) ООО "КУЗБАССКОНСЕРВМОЛОКО"</t>
  </si>
  <si>
    <t>пакет, бут</t>
  </si>
  <si>
    <t>молоко 2,5% и 3,2% в пачках для кухни</t>
  </si>
  <si>
    <t>Творог 5%</t>
  </si>
  <si>
    <t xml:space="preserve">ТВОРОГ весовой 5% замороженный (ООО Мясо-Молоко Ресурс), ТУ, 3кг, </t>
  </si>
  <si>
    <t>5% вес, замороженный</t>
  </si>
  <si>
    <t>Сыр 50%</t>
  </si>
  <si>
    <t xml:space="preserve">СЫР ВЕС.РОССИЙСКИЙ 50% 2 круга* 3-4 кг БРАСОВСКИЙ молодой кг, </t>
  </si>
  <si>
    <t>Юговский КМП</t>
  </si>
  <si>
    <t>Кефир 2,5%</t>
  </si>
  <si>
    <t xml:space="preserve">КЕФИР 2,5% обогащенный 14 витаминами и минераламиТФА (Сибмол) ТУ, 1000гр, </t>
  </si>
  <si>
    <t>уп</t>
  </si>
  <si>
    <t>Сибмол, любой аналог 2,5%</t>
  </si>
  <si>
    <t>Сметана 20%</t>
  </si>
  <si>
    <t>СМЕТАНА 20% Уральско-молочная компания (сметанный продукт с змж) ТУ, 5кг (ведро), шт</t>
  </si>
  <si>
    <t>ведро 5кг</t>
  </si>
  <si>
    <t>Уральская молочная компания</t>
  </si>
  <si>
    <t>Масло сливочное 82,5%</t>
  </si>
  <si>
    <t>МАСЛО ВЕСОВОЕ КРЕСТ.СЛАДК.ЖИР.82,5% ТРАДИЦИОННОЕ (ЮКМП), уп (5 кг) ГОСТ</t>
  </si>
  <si>
    <t>монолит 5кг</t>
  </si>
  <si>
    <t>ООО МОЛСБЫТ, недорогое для каш</t>
  </si>
  <si>
    <t>МАРГАРИН ХОЗЯЮШКА сливочный нижнегородский жир.60% 200гр, упак (20 шт) ГОСТ 32188-2013,                                      МАРГАРИН ВЕСОВОЙ СТОЛОВЫЙ 82% МАРКИ МТ С Т3 ЭКОУНИВЕРСАЛ 1203-32, упак (20 кг) ГОС</t>
  </si>
  <si>
    <t>200гр шт, монолит</t>
  </si>
  <si>
    <t>МТ Иркутский 82%, можно монолит, можно в пачках</t>
  </si>
  <si>
    <t xml:space="preserve">БАКАЛЕЯ </t>
  </si>
  <si>
    <t>МАЙОНЕЗ ПРЕМЬЕР провансаль мдж.50% ведро, уп (10 кг) ГОСТ 31761-2012</t>
  </si>
  <si>
    <t>Махеев,</t>
  </si>
  <si>
    <t>МАСЛО ПОДС.БЛАГО рафин.дезодор. В/С, 5л, уп (3 шт) ГОСТ 1129-2013</t>
  </si>
  <si>
    <t>5л</t>
  </si>
  <si>
    <t>Благо, Олейна, Урожайное</t>
  </si>
  <si>
    <t>МУКА БЕЛЯЕВСКАЯ В/С, 50кг, уп (50 кг)</t>
  </si>
  <si>
    <t>Алейка, Добродея</t>
  </si>
  <si>
    <t>САХАР ПЕСОК, уп (50 кг) ГОСТ 33222-2015</t>
  </si>
  <si>
    <t>Овощи-фрукты</t>
  </si>
  <si>
    <t>КАПУСТА белокочанная (ФР) (вес прибл.30кг) ГОСТ</t>
  </si>
  <si>
    <t>1,5-2кг вилки</t>
  </si>
  <si>
    <t>калибр 5+</t>
  </si>
  <si>
    <t>ЛУК репчатый (ФР), кг (вес.прибл.30кг)</t>
  </si>
  <si>
    <t>Ростов, Казахстан, местный</t>
  </si>
  <si>
    <t>МОРКОВЬ свежая (ФР), кг (вес.прибл.43кг) ГОСТ</t>
  </si>
  <si>
    <t>некрупная, ровная, без лома</t>
  </si>
  <si>
    <t>СВЕКЛА свежая (ФР), (вес прибл.28-30кг) кг ГОСТ</t>
  </si>
  <si>
    <t>некрупная без белых прожилок</t>
  </si>
  <si>
    <t>Тепличные</t>
  </si>
  <si>
    <t xml:space="preserve">гладкие или среднеплодные </t>
  </si>
  <si>
    <t>калибр 88+, 100+</t>
  </si>
  <si>
    <t>около 200гр 1 штука</t>
  </si>
  <si>
    <t>ЛИМОН</t>
  </si>
  <si>
    <t>ЛИМОН (ФР) (вес.прибл.10кг) ГОСТ 1сорт</t>
  </si>
  <si>
    <t>Египет, Турция, средний</t>
  </si>
  <si>
    <t>ЯБЛОКИ</t>
  </si>
  <si>
    <t>Яблоки калиброванные 70-75+ ( вес 180-200гр)</t>
  </si>
  <si>
    <t>Гала, Голден, Айдаред</t>
  </si>
  <si>
    <t>ВИНОГРАД СУШЕНЫЙ (ИЗЮМ)</t>
  </si>
  <si>
    <t>коричневый, сорт Малаяр</t>
  </si>
  <si>
    <t>Узбекистан</t>
  </si>
  <si>
    <t>СУХОФРУКТЫ (СМЕСЬ)</t>
  </si>
  <si>
    <t>состав из 5 фруктов</t>
  </si>
  <si>
    <t>чистая, без пыли</t>
  </si>
  <si>
    <t>СУШЕНЫЕ АБРИКОСЫ БЕЗ КОСТОЧКИ (КУРАГА)</t>
  </si>
  <si>
    <t>Курага сорт Монеточка</t>
  </si>
  <si>
    <t>ШИПОВНИК СУХОЙ</t>
  </si>
  <si>
    <t>чистый и крупный, без влаги</t>
  </si>
  <si>
    <t>Узбекистан, Россия</t>
  </si>
  <si>
    <t>СЛИВА СУШЕНАЯ (ЧЕРНОСЛИВ)</t>
  </si>
  <si>
    <t xml:space="preserve">чистый, средний </t>
  </si>
  <si>
    <t>Мясо, рыба, колбаса, п/ф</t>
  </si>
  <si>
    <t>ГОВЯДИНА 1 КАТЕГОРИИ</t>
  </si>
  <si>
    <t>полутуши, нежирная</t>
  </si>
  <si>
    <t>Ресурс, Приосколье</t>
  </si>
  <si>
    <t>охлажденка</t>
  </si>
  <si>
    <t>КУРИЦА ГРУДКИ</t>
  </si>
  <si>
    <t>РЫБА МИНТАЙ ПБГ</t>
  </si>
  <si>
    <t>Минтай 25+ с/м 1/24кг</t>
  </si>
  <si>
    <t>сухая заморозка</t>
  </si>
  <si>
    <t>СОСИСКИ МОЛОЧНЫЕ</t>
  </si>
  <si>
    <t>Сосиски Легкие вес</t>
  </si>
  <si>
    <t>Сосиски Для запекания вес</t>
  </si>
  <si>
    <t>Молочная продукция</t>
  </si>
  <si>
    <t>КЕФИР 2,5 % ЖИРНОСТИ 0,310</t>
  </si>
  <si>
    <t>Кефир 2,5% 500г пленка 30шт _МК</t>
  </si>
  <si>
    <t>500гр</t>
  </si>
  <si>
    <t>МАСЛО СЛАДКО-СЛИВОЧНОЕ НЕСОЛЕНОЕ</t>
  </si>
  <si>
    <t>Масло сливочное 82,5% 180 г ГОСТ МОЛОКОВЪ 1/42</t>
  </si>
  <si>
    <t>180гр</t>
  </si>
  <si>
    <t>Тольятти-молоко, Летний луг, Хорошее дело</t>
  </si>
  <si>
    <t>МОЛОКО ПАСТЕР. 3,2% ЖИРНОСТИ</t>
  </si>
  <si>
    <t>Молоко паст. 3,2% 1 л фин/пак МОЛОКОВЪ ГОСТ 31450-2013</t>
  </si>
  <si>
    <t>РЯЖЕНКА 4% ЖИРНОСТИ</t>
  </si>
  <si>
    <t>Ряженка 4% 500г пленка 30шт _МК</t>
  </si>
  <si>
    <t>500мл</t>
  </si>
  <si>
    <t>ТВОРОГ 9%</t>
  </si>
  <si>
    <t>Творог 9% 500 г ГОСТ МОЛОКОВЪ</t>
  </si>
  <si>
    <t>СМЕТАНА 20% ЖИРНОСТИ</t>
  </si>
  <si>
    <t>Сметана 20% 450 г фин/пак МОЛОКОВЪ ГОСТ 31452-2012</t>
  </si>
  <si>
    <t>450гр</t>
  </si>
  <si>
    <t>Красава, Тольятти молоко</t>
  </si>
  <si>
    <t>СЫР РОССИЙСКИЙ</t>
  </si>
  <si>
    <t>Сыр Российский 50% ЭКО ГОСТ 32260-2013 1/5 брус</t>
  </si>
  <si>
    <t>Сыр Российский 50% 7,9 кг Простонародный</t>
  </si>
  <si>
    <t>Бакалея</t>
  </si>
  <si>
    <t>25кг</t>
  </si>
  <si>
    <t>МАСЛО ПОДСОЛНЕЧНОЕ РАФИНИРОВАНОЕ</t>
  </si>
  <si>
    <t>Масло Подсолнечное рафинированное SolPro 1л. пэт/б 1/15</t>
  </si>
  <si>
    <t>Масло подсолнечное рафинированное Богатовское золото 1л </t>
  </si>
  <si>
    <t>МУКА ПШЕНИЧНАЯ ВЫСШ.СОРТ</t>
  </si>
  <si>
    <t>Мука пшеничная в/с Алексеевская 25 кг</t>
  </si>
  <si>
    <t>Мука пшеничная в/с ГОСТ 26574-2017</t>
  </si>
  <si>
    <t>САХАР ПЕСОК</t>
  </si>
  <si>
    <t>Сахар песок 25 кг</t>
  </si>
  <si>
    <t>ЯЙЦО КУРИНОЕ (ШТ.)</t>
  </si>
  <si>
    <t>С1, ГОСТ</t>
  </si>
  <si>
    <t>360шт</t>
  </si>
  <si>
    <t>Мордовия, Пенза, Татарстан</t>
  </si>
  <si>
    <t>ЦЕНОВАЯ МАТРИЦА СЫРЬЯ на июнь-месяц</t>
  </si>
  <si>
    <r>
      <t xml:space="preserve">НАЗВАНИЕ ОБЪЕКТА </t>
    </r>
    <r>
      <rPr>
        <b/>
        <sz val="11"/>
        <color rgb="FFFF0000"/>
        <rFont val="Times New Roman"/>
        <family val="1"/>
        <charset val="204"/>
      </rPr>
      <t>ГБ-8</t>
    </r>
    <r>
      <rPr>
        <b/>
        <sz val="11"/>
        <color theme="1"/>
        <rFont val="Times New Roman"/>
        <family val="1"/>
        <charset val="204"/>
      </rPr>
      <t xml:space="preserve">  , </t>
    </r>
    <r>
      <rPr>
        <b/>
        <sz val="11"/>
        <color rgb="FFFF0000"/>
        <rFont val="Times New Roman"/>
        <family val="1"/>
        <charset val="204"/>
      </rPr>
      <t>Пирогова, ВГУВТ</t>
    </r>
  </si>
  <si>
    <t xml:space="preserve">ГОВЯДИНА б/к тазобедренный отруб </t>
  </si>
  <si>
    <t>РЫБА ГОРБУША</t>
  </si>
  <si>
    <t>Поставщик №2 ПРЕМИУМ</t>
  </si>
  <si>
    <t>Поставщик №3 ТАНДЕМ</t>
  </si>
  <si>
    <t>Поставщик №4 КРОНОС</t>
  </si>
  <si>
    <t>Поставщик №5 Продукты мира</t>
  </si>
  <si>
    <t>Поставщик №1              ФУРОР</t>
  </si>
  <si>
    <t>130-150</t>
  </si>
  <si>
    <t>х</t>
  </si>
  <si>
    <t>ПБГ</t>
  </si>
  <si>
    <t>Тольятти, МитКинг</t>
  </si>
  <si>
    <t>заморозка</t>
  </si>
  <si>
    <t>Поставщик №6 ИП Бухвалов</t>
  </si>
  <si>
    <t>690-780</t>
  </si>
  <si>
    <t>320-340</t>
  </si>
  <si>
    <t>ГОВЯЖЬЯ ПЕЧЕНЬ</t>
  </si>
  <si>
    <t>Россия, Аргентина</t>
  </si>
  <si>
    <t>Бразилия</t>
  </si>
  <si>
    <t>БЕДРО КУРИЦЫ</t>
  </si>
  <si>
    <t>Ресурс Гост, заморозка</t>
  </si>
  <si>
    <t>Приосколье, Чамзинка</t>
  </si>
  <si>
    <t>ГОЛЕНЬ КУРИЦЫ</t>
  </si>
  <si>
    <t>КРАБОВЫЕ ПАЛОЧКИ</t>
  </si>
  <si>
    <t>КРАБОВЫЕ ПАЛОЧКИ В/У, 200Г</t>
  </si>
  <si>
    <t>200гр</t>
  </si>
  <si>
    <t>любые фас</t>
  </si>
  <si>
    <t>филе заморозка</t>
  </si>
  <si>
    <t>штучно</t>
  </si>
  <si>
    <t>КИСЛО-МОЛОЧНЫЙ ПРОДУКТ 270г</t>
  </si>
  <si>
    <t>Снежок Пестравка 2,5% ПЭТ 270г</t>
  </si>
  <si>
    <t>270гр</t>
  </si>
  <si>
    <t>Метро</t>
  </si>
  <si>
    <t>Йогурт Пестравка питьевой вишня 2% ПЭТ 270гр 35суток</t>
  </si>
  <si>
    <t>Тольятти молоко</t>
  </si>
  <si>
    <t>Кефир Пестравка 2,5% ПЭТ 270г</t>
  </si>
  <si>
    <t>Масло Пестравка Традиционное сливочное 82,5% Фольга 400 г</t>
  </si>
  <si>
    <t>400гр</t>
  </si>
  <si>
    <t>МАСЛО СЛИВОЧНОЕ (В ПАЧКАХ)</t>
  </si>
  <si>
    <t>Масло Пестравка Крестьянское сливочное 72,5% Фольга 400 г</t>
  </si>
  <si>
    <t>Молоко Село Домашкино 3,2% ТФА 900г</t>
  </si>
  <si>
    <t>0,9л</t>
  </si>
  <si>
    <t>Хорошее дело 3,2%</t>
  </si>
  <si>
    <t>ФИЛЕ тРЕСКИ НА КОЖЕ</t>
  </si>
  <si>
    <t>Красава, Пестравка</t>
  </si>
  <si>
    <t>МОЛОКОВЪ, Пестравка</t>
  </si>
  <si>
    <t>Ряженка 4% 0,450 кг фин/пак МОЛОКОВЪ ГОСТ 31455-2012, Пестравка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</si>
</sst>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\ ##0.00"/>
    <numFmt numFmtId="166" formatCode="0.00_ "/>
    <numFmt numFmtId="167" formatCode="#,##0.00\ &quot;₽&quot;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.25"/>
      <color rgb="FF000000"/>
      <name val="Tahoma"/>
      <family val="2"/>
      <charset val="204"/>
    </font>
    <font>
      <sz val="9"/>
      <color theme="1"/>
      <name val="Tahoma"/>
      <family val="2"/>
      <charset val="204"/>
    </font>
    <font>
      <sz val="8.25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8.25"/>
      <color rgb="FF000000"/>
      <name val="Tahoma"/>
      <family val="2"/>
      <charset val="204"/>
    </font>
    <font>
      <sz val="10"/>
      <color theme="1"/>
      <name val="Tohoma"/>
      <charset val="204"/>
    </font>
    <font>
      <b/>
      <sz val="10"/>
      <color theme="1"/>
      <name val="Tohoma"/>
      <charset val="204"/>
    </font>
    <font>
      <b/>
      <u/>
      <sz val="10"/>
      <color theme="1"/>
      <name val="Tohoma"/>
      <charset val="204"/>
    </font>
    <font>
      <b/>
      <sz val="10"/>
      <color rgb="FF000000"/>
      <name val="Tohoma"/>
      <charset val="204"/>
    </font>
    <font>
      <sz val="10"/>
      <color rgb="FF000000"/>
      <name val="Tohoma"/>
      <charset val="204"/>
    </font>
    <font>
      <b/>
      <sz val="10"/>
      <color rgb="FFFF0000"/>
      <name val="Tohoma"/>
      <charset val="204"/>
    </font>
    <font>
      <sz val="10"/>
      <name val="Tohoma"/>
      <charset val="204"/>
    </font>
    <font>
      <sz val="11"/>
      <color rgb="FFFF0000"/>
      <name val="Calibri"/>
      <family val="2"/>
      <charset val="204"/>
      <scheme val="minor"/>
    </font>
    <font>
      <sz val="8"/>
      <name val="Arial"/>
      <charset val="1"/>
    </font>
    <font>
      <b/>
      <i/>
      <sz val="10"/>
      <name val="Arial"/>
      <charset val="204"/>
    </font>
    <font>
      <b/>
      <i/>
      <sz val="12"/>
      <name val="Arial"/>
      <charset val="204"/>
    </font>
    <font>
      <b/>
      <i/>
      <sz val="8"/>
      <name val="Arial"/>
      <charset val="204"/>
    </font>
    <font>
      <b/>
      <i/>
      <sz val="10"/>
      <name val="Arial"/>
      <charset val="1"/>
    </font>
    <font>
      <u/>
      <sz val="11"/>
      <color theme="10"/>
      <name val="Calibri"/>
      <charset val="134"/>
      <scheme val="minor"/>
    </font>
    <font>
      <b/>
      <sz val="10"/>
      <name val="Arial"/>
      <charset val="204"/>
    </font>
    <font>
      <b/>
      <sz val="12"/>
      <color theme="1"/>
      <name val="Times New Roman"/>
      <charset val="204"/>
    </font>
    <font>
      <b/>
      <sz val="11"/>
      <name val="Arial"/>
      <charset val="163"/>
    </font>
    <font>
      <sz val="10"/>
      <name val="Arial"/>
      <charset val="204"/>
    </font>
    <font>
      <sz val="9"/>
      <color rgb="FF000000"/>
      <name val="Arial"/>
      <charset val="204"/>
    </font>
    <font>
      <sz val="10"/>
      <color theme="1"/>
      <name val="Arial"/>
      <charset val="134"/>
    </font>
    <font>
      <b/>
      <sz val="11"/>
      <name val="Arial"/>
      <charset val="204"/>
    </font>
    <font>
      <b/>
      <sz val="10"/>
      <name val="Arial"/>
      <charset val="163"/>
    </font>
    <font>
      <sz val="11"/>
      <name val="Arial"/>
      <charset val="204"/>
    </font>
    <font>
      <sz val="11"/>
      <color rgb="FFFF0000"/>
      <name val="Calibri"/>
      <charset val="134"/>
      <scheme val="minor"/>
    </font>
    <font>
      <b/>
      <sz val="11"/>
      <color theme="1"/>
      <name val="Arial"/>
      <charset val="204"/>
    </font>
    <font>
      <sz val="10"/>
      <name val="Arial"/>
      <charset val="1"/>
    </font>
    <font>
      <sz val="11"/>
      <name val="Calibri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9"/>
      <color theme="1"/>
      <name val="Tahoma"/>
      <family val="2"/>
      <charset val="204"/>
    </font>
    <font>
      <b/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0" fontId="20" fillId="0" borderId="0" applyNumberFormat="0" applyFill="0" applyBorder="0" applyAlignment="0" applyProtection="0"/>
  </cellStyleXfs>
  <cellXfs count="173">
    <xf numFmtId="0" fontId="0" fillId="0" borderId="0" xfId="0"/>
    <xf numFmtId="0" fontId="2" fillId="2" borderId="1" xfId="0" applyFont="1" applyFill="1" applyBorder="1" applyAlignment="1">
      <alignment horizontal="left" vertical="center" readingOrder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readingOrder="1"/>
    </xf>
    <xf numFmtId="0" fontId="2" fillId="2" borderId="1" xfId="0" applyFont="1" applyFill="1" applyBorder="1" applyAlignment="1">
      <alignment horizontal="center" vertical="center" readingOrder="1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 vertical="center" readingOrder="1"/>
    </xf>
    <xf numFmtId="0" fontId="4" fillId="2" borderId="1" xfId="0" applyFont="1" applyFill="1" applyBorder="1" applyAlignment="1">
      <alignment horizontal="center" vertical="center" readingOrder="1"/>
    </xf>
    <xf numFmtId="0" fontId="5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 vertical="center" readingOrder="1"/>
    </xf>
    <xf numFmtId="0" fontId="5" fillId="4" borderId="1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 vertical="center" readingOrder="1"/>
    </xf>
    <xf numFmtId="1" fontId="0" fillId="5" borderId="1" xfId="0" applyNumberForma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8" fillId="6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8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 vertical="center" readingOrder="1"/>
    </xf>
    <xf numFmtId="0" fontId="11" fillId="0" borderId="1" xfId="0" applyFont="1" applyBorder="1" applyAlignment="1">
      <alignment horizontal="center" vertical="center" readingOrder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 readingOrder="1"/>
    </xf>
    <xf numFmtId="0" fontId="7" fillId="0" borderId="1" xfId="0" applyFont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 readingOrder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8" fillId="6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left" vertical="center" readingOrder="1"/>
    </xf>
    <xf numFmtId="0" fontId="11" fillId="0" borderId="1" xfId="0" applyFont="1" applyFill="1" applyBorder="1" applyAlignment="1">
      <alignment horizontal="left" vertical="center" wrapText="1" readingOrder="1"/>
    </xf>
    <xf numFmtId="0" fontId="11" fillId="0" borderId="1" xfId="0" applyFont="1" applyFill="1" applyBorder="1" applyAlignment="1">
      <alignment horizontal="center" vertical="center" readingOrder="1"/>
    </xf>
    <xf numFmtId="0" fontId="7" fillId="0" borderId="1" xfId="0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7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0" xfId="1" applyFont="1"/>
    <xf numFmtId="0" fontId="18" fillId="0" borderId="0" xfId="1" applyFont="1"/>
    <xf numFmtId="0" fontId="19" fillId="0" borderId="0" xfId="1" applyFont="1" applyAlignment="1">
      <alignment horizontal="left" vertical="center"/>
    </xf>
    <xf numFmtId="0" fontId="15" fillId="0" borderId="0" xfId="1"/>
    <xf numFmtId="0" fontId="16" fillId="0" borderId="0" xfId="2" applyNumberFormat="1" applyFont="1" applyAlignment="1">
      <alignment horizontal="left" vertical="center"/>
    </xf>
    <xf numFmtId="0" fontId="18" fillId="3" borderId="0" xfId="1" applyFont="1" applyFill="1"/>
    <xf numFmtId="0" fontId="21" fillId="0" borderId="1" xfId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top" wrapText="1"/>
    </xf>
    <xf numFmtId="0" fontId="22" fillId="6" borderId="1" xfId="0" applyFont="1" applyFill="1" applyBorder="1" applyAlignment="1">
      <alignment horizontal="left" vertical="top" wrapText="1"/>
    </xf>
    <xf numFmtId="0" fontId="22" fillId="6" borderId="1" xfId="0" applyFont="1" applyFill="1" applyBorder="1" applyAlignment="1">
      <alignment horizontal="center" vertical="top" wrapText="1"/>
    </xf>
    <xf numFmtId="0" fontId="21" fillId="0" borderId="1" xfId="1" applyFont="1" applyBorder="1" applyAlignment="1">
      <alignment horizontal="center" vertical="top" wrapText="1"/>
    </xf>
    <xf numFmtId="0" fontId="23" fillId="8" borderId="1" xfId="1" applyFont="1" applyFill="1" applyBorder="1" applyAlignment="1">
      <alignment horizontal="left" vertical="center" wrapText="1" indent="3"/>
    </xf>
    <xf numFmtId="0" fontId="25" fillId="0" borderId="1" xfId="0" applyFont="1" applyBorder="1" applyAlignment="1">
      <alignment vertical="center" wrapText="1"/>
    </xf>
    <xf numFmtId="0" fontId="24" fillId="0" borderId="1" xfId="1" applyFont="1" applyBorder="1" applyAlignment="1">
      <alignment vertical="center" wrapText="1"/>
    </xf>
    <xf numFmtId="0" fontId="26" fillId="0" borderId="1" xfId="0" applyFont="1" applyBorder="1"/>
    <xf numFmtId="0" fontId="23" fillId="0" borderId="1" xfId="1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wrapText="1"/>
    </xf>
    <xf numFmtId="2" fontId="0" fillId="0" borderId="1" xfId="0" applyNumberFormat="1" applyBorder="1" applyAlignment="1">
      <alignment wrapText="1"/>
    </xf>
    <xf numFmtId="0" fontId="29" fillId="0" borderId="1" xfId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30" fillId="0" borderId="1" xfId="0" applyFont="1" applyBorder="1" applyAlignment="1">
      <alignment vertical="center" wrapText="1"/>
    </xf>
    <xf numFmtId="0" fontId="15" fillId="0" borderId="1" xfId="1" applyBorder="1"/>
    <xf numFmtId="0" fontId="32" fillId="0" borderId="1" xfId="1" applyFont="1" applyBorder="1" applyAlignment="1">
      <alignment wrapText="1"/>
    </xf>
    <xf numFmtId="0" fontId="33" fillId="0" borderId="1" xfId="1" applyFont="1" applyBorder="1" applyAlignment="1">
      <alignment wrapText="1"/>
    </xf>
    <xf numFmtId="0" fontId="33" fillId="0" borderId="1" xfId="1" applyFont="1" applyBorder="1"/>
    <xf numFmtId="167" fontId="0" fillId="0" borderId="0" xfId="0" applyNumberFormat="1"/>
    <xf numFmtId="0" fontId="37" fillId="6" borderId="1" xfId="0" applyFont="1" applyFill="1" applyBorder="1" applyAlignment="1">
      <alignment horizontal="left" vertical="top" wrapText="1"/>
    </xf>
    <xf numFmtId="0" fontId="37" fillId="0" borderId="1" xfId="0" applyFont="1" applyBorder="1" applyAlignment="1">
      <alignment horizontal="left" vertical="top" wrapText="1"/>
    </xf>
    <xf numFmtId="0" fontId="37" fillId="6" borderId="1" xfId="0" applyFont="1" applyFill="1" applyBorder="1" applyAlignment="1">
      <alignment horizontal="center" vertical="top" wrapText="1"/>
    </xf>
    <xf numFmtId="167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 wrapText="1"/>
    </xf>
    <xf numFmtId="167" fontId="0" fillId="0" borderId="1" xfId="0" applyNumberFormat="1" applyBorder="1"/>
    <xf numFmtId="0" fontId="5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0" fillId="7" borderId="1" xfId="0" applyFill="1" applyBorder="1" applyAlignment="1">
      <alignment horizontal="center"/>
    </xf>
    <xf numFmtId="167" fontId="0" fillId="7" borderId="1" xfId="0" applyNumberFormat="1" applyFill="1" applyBorder="1"/>
    <xf numFmtId="0" fontId="2" fillId="0" borderId="1" xfId="0" applyFont="1" applyBorder="1" applyAlignment="1">
      <alignment horizontal="left" vertical="center" readingOrder="1"/>
    </xf>
    <xf numFmtId="0" fontId="3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/>
    </xf>
    <xf numFmtId="0" fontId="39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left" vertical="center" readingOrder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41" fillId="0" borderId="1" xfId="1" applyFont="1" applyBorder="1" applyAlignment="1">
      <alignment horizontal="center" vertical="center" wrapText="1"/>
    </xf>
    <xf numFmtId="1" fontId="41" fillId="0" borderId="1" xfId="1" applyNumberFormat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wrapText="1"/>
    </xf>
    <xf numFmtId="0" fontId="42" fillId="0" borderId="0" xfId="1" applyFont="1" applyAlignment="1">
      <alignment horizontal="center" wrapText="1"/>
    </xf>
    <xf numFmtId="0" fontId="1" fillId="0" borderId="0" xfId="0" applyFont="1" applyAlignment="1">
      <alignment horizontal="center"/>
    </xf>
    <xf numFmtId="0" fontId="41" fillId="0" borderId="0" xfId="1" applyFont="1" applyAlignment="1">
      <alignment horizontal="center" vertical="center" wrapText="1"/>
    </xf>
    <xf numFmtId="0" fontId="43" fillId="8" borderId="1" xfId="1" applyFont="1" applyFill="1" applyBorder="1" applyAlignment="1">
      <alignment horizontal="center" vertical="center" wrapText="1"/>
    </xf>
    <xf numFmtId="0" fontId="43" fillId="0" borderId="1" xfId="1" applyFont="1" applyBorder="1" applyAlignment="1">
      <alignment horizontal="center" vertical="center" wrapText="1"/>
    </xf>
    <xf numFmtId="2" fontId="24" fillId="0" borderId="1" xfId="1" applyNumberFormat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vertical="center" wrapText="1"/>
    </xf>
    <xf numFmtId="165" fontId="24" fillId="0" borderId="1" xfId="1" applyNumberFormat="1" applyFont="1" applyFill="1" applyBorder="1" applyAlignment="1">
      <alignment horizontal="center" vertical="center" wrapText="1"/>
    </xf>
    <xf numFmtId="166" fontId="24" fillId="0" borderId="1" xfId="1" applyNumberFormat="1" applyFont="1" applyFill="1" applyBorder="1" applyAlignment="1">
      <alignment horizontal="center" vertical="center" wrapText="1"/>
    </xf>
    <xf numFmtId="0" fontId="28" fillId="0" borderId="1" xfId="1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vertical="center" wrapText="1"/>
    </xf>
    <xf numFmtId="165" fontId="32" fillId="0" borderId="1" xfId="1" applyNumberFormat="1" applyFont="1" applyFill="1" applyBorder="1" applyAlignment="1">
      <alignment horizontal="center"/>
    </xf>
    <xf numFmtId="0" fontId="32" fillId="0" borderId="1" xfId="1" applyFont="1" applyFill="1" applyBorder="1" applyAlignment="1">
      <alignment wrapText="1"/>
    </xf>
    <xf numFmtId="0" fontId="32" fillId="0" borderId="1" xfId="1" applyFont="1" applyFill="1" applyBorder="1" applyAlignment="1">
      <alignment horizontal="center"/>
    </xf>
    <xf numFmtId="0" fontId="32" fillId="0" borderId="1" xfId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43" fillId="7" borderId="1" xfId="1" applyFont="1" applyFill="1" applyBorder="1" applyAlignment="1">
      <alignment horizontal="center" vertical="center" wrapText="1"/>
    </xf>
    <xf numFmtId="0" fontId="23" fillId="7" borderId="1" xfId="1" applyFont="1" applyFill="1" applyBorder="1" applyAlignment="1">
      <alignment vertical="top" wrapText="1"/>
    </xf>
    <xf numFmtId="0" fontId="23" fillId="7" borderId="1" xfId="1" applyFont="1" applyFill="1" applyBorder="1" applyAlignment="1">
      <alignment horizontal="left" vertical="center" wrapText="1"/>
    </xf>
    <xf numFmtId="0" fontId="23" fillId="7" borderId="1" xfId="1" applyFont="1" applyFill="1" applyBorder="1" applyAlignment="1">
      <alignment horizontal="left" vertical="center" wrapText="1" indent="3"/>
    </xf>
    <xf numFmtId="0" fontId="41" fillId="7" borderId="1" xfId="1" applyFont="1" applyFill="1" applyBorder="1" applyAlignment="1">
      <alignment horizontal="center" vertical="center" wrapText="1"/>
    </xf>
    <xf numFmtId="0" fontId="27" fillId="7" borderId="1" xfId="1" applyFont="1" applyFill="1" applyBorder="1" applyAlignment="1">
      <alignment horizontal="left" vertical="center" wrapText="1"/>
    </xf>
    <xf numFmtId="0" fontId="24" fillId="7" borderId="1" xfId="1" applyFont="1" applyFill="1" applyBorder="1" applyAlignment="1">
      <alignment vertical="center" wrapText="1"/>
    </xf>
    <xf numFmtId="165" fontId="24" fillId="7" borderId="1" xfId="1" applyNumberFormat="1" applyFont="1" applyFill="1" applyBorder="1" applyAlignment="1">
      <alignment vertical="center" wrapText="1"/>
    </xf>
    <xf numFmtId="2" fontId="24" fillId="7" borderId="1" xfId="1" applyNumberFormat="1" applyFont="1" applyFill="1" applyBorder="1" applyAlignment="1">
      <alignment horizontal="right" vertical="center" wrapText="1"/>
    </xf>
    <xf numFmtId="0" fontId="26" fillId="7" borderId="1" xfId="0" applyFont="1" applyFill="1" applyBorder="1"/>
    <xf numFmtId="0" fontId="27" fillId="7" borderId="1" xfId="1" applyFont="1" applyFill="1" applyBorder="1" applyAlignment="1">
      <alignment vertical="center" wrapText="1"/>
    </xf>
    <xf numFmtId="0" fontId="23" fillId="7" borderId="1" xfId="1" applyFont="1" applyFill="1" applyBorder="1" applyAlignment="1">
      <alignment vertical="center" wrapText="1"/>
    </xf>
    <xf numFmtId="165" fontId="28" fillId="7" borderId="1" xfId="1" applyNumberFormat="1" applyFont="1" applyFill="1" applyBorder="1" applyAlignment="1">
      <alignment horizontal="center" vertical="center" wrapText="1"/>
    </xf>
    <xf numFmtId="0" fontId="28" fillId="7" borderId="1" xfId="1" applyFont="1" applyFill="1" applyBorder="1" applyAlignment="1">
      <alignment horizontal="left" vertical="center" wrapText="1"/>
    </xf>
    <xf numFmtId="0" fontId="31" fillId="7" borderId="1" xfId="0" applyFont="1" applyFill="1" applyBorder="1" applyAlignment="1">
      <alignment vertical="center" wrapText="1"/>
    </xf>
    <xf numFmtId="0" fontId="31" fillId="7" borderId="1" xfId="0" applyFont="1" applyFill="1" applyBorder="1" applyAlignment="1">
      <alignment vertical="center"/>
    </xf>
    <xf numFmtId="165" fontId="24" fillId="7" borderId="1" xfId="1" applyNumberFormat="1" applyFont="1" applyFill="1" applyBorder="1" applyAlignment="1">
      <alignment horizontal="center" vertical="center" wrapText="1"/>
    </xf>
    <xf numFmtId="0" fontId="45" fillId="6" borderId="1" xfId="0" applyFont="1" applyFill="1" applyBorder="1" applyAlignment="1">
      <alignment horizontal="center" vertical="top" wrapText="1"/>
    </xf>
    <xf numFmtId="0" fontId="45" fillId="0" borderId="1" xfId="0" applyFont="1" applyBorder="1" applyAlignment="1">
      <alignment horizontal="center" vertical="top" wrapText="1"/>
    </xf>
    <xf numFmtId="0" fontId="45" fillId="7" borderId="1" xfId="0" applyFont="1" applyFill="1" applyBorder="1" applyAlignment="1">
      <alignment horizontal="center" vertical="top" wrapText="1"/>
    </xf>
    <xf numFmtId="0" fontId="37" fillId="7" borderId="1" xfId="0" applyFont="1" applyFill="1" applyBorder="1" applyAlignment="1">
      <alignment horizontal="left" vertical="top" wrapText="1"/>
    </xf>
    <xf numFmtId="0" fontId="45" fillId="7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top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39" fillId="7" borderId="1" xfId="0" applyFont="1" applyFill="1" applyBorder="1" applyAlignment="1">
      <alignment horizontal="left" vertical="center" wrapText="1"/>
    </xf>
    <xf numFmtId="0" fontId="40" fillId="7" borderId="1" xfId="0" applyFont="1" applyFill="1" applyBorder="1" applyAlignment="1">
      <alignment horizontal="center" vertical="center"/>
    </xf>
    <xf numFmtId="0" fontId="40" fillId="7" borderId="1" xfId="0" applyFont="1" applyFill="1" applyBorder="1" applyAlignment="1">
      <alignment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7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8" fillId="6" borderId="1" xfId="0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4" fillId="6" borderId="1" xfId="0" applyFont="1" applyFill="1" applyBorder="1" applyAlignment="1">
      <alignment horizontal="center" vertical="top" wrapText="1"/>
    </xf>
    <xf numFmtId="0" fontId="35" fillId="0" borderId="3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7" fillId="6" borderId="1" xfId="0" applyFont="1" applyFill="1" applyBorder="1" applyAlignment="1">
      <alignment horizontal="center" vertical="top" wrapText="1"/>
    </xf>
    <xf numFmtId="0" fontId="35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</cellXfs>
  <cellStyles count="3">
    <cellStyle name="Гиперссылка" xfId="2" builtinId="8"/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0"/>
  <sheetViews>
    <sheetView workbookViewId="0">
      <pane ySplit="1" topLeftCell="A2" activePane="bottomLeft" state="frozen"/>
      <selection pane="bottomLeft" activeCell="E17" sqref="E17"/>
    </sheetView>
  </sheetViews>
  <sheetFormatPr defaultRowHeight="15"/>
  <cols>
    <col min="1" max="1" width="7.140625" style="2" customWidth="1"/>
    <col min="2" max="2" width="36.42578125" customWidth="1"/>
    <col min="3" max="3" width="8.5703125" customWidth="1"/>
    <col min="4" max="4" width="11.42578125" style="2" customWidth="1"/>
    <col min="5" max="5" width="10.85546875" style="2" customWidth="1"/>
    <col min="6" max="7" width="10.7109375" style="2" customWidth="1"/>
    <col min="8" max="8" width="11" style="2" customWidth="1"/>
    <col min="9" max="9" width="12.140625" style="2" customWidth="1"/>
    <col min="10" max="10" width="11.42578125" style="2" customWidth="1"/>
    <col min="11" max="11" width="11.7109375" style="2" customWidth="1"/>
  </cols>
  <sheetData>
    <row r="1" spans="1:11">
      <c r="A1" s="155" t="s">
        <v>178</v>
      </c>
      <c r="B1" s="155"/>
      <c r="C1" s="155"/>
      <c r="D1" s="155"/>
      <c r="E1" s="155"/>
      <c r="F1" s="155"/>
      <c r="G1" s="155"/>
      <c r="H1" s="155"/>
    </row>
    <row r="2" spans="1:11">
      <c r="A2" s="10" t="s">
        <v>171</v>
      </c>
      <c r="B2" s="11" t="s">
        <v>0</v>
      </c>
      <c r="C2" s="11" t="s">
        <v>172</v>
      </c>
      <c r="D2" s="11" t="s">
        <v>173</v>
      </c>
      <c r="E2" s="11" t="s">
        <v>174</v>
      </c>
      <c r="F2" s="11" t="s">
        <v>175</v>
      </c>
      <c r="G2" s="11" t="s">
        <v>176</v>
      </c>
      <c r="H2" s="11" t="s">
        <v>177</v>
      </c>
      <c r="I2" s="11" t="s">
        <v>199</v>
      </c>
      <c r="J2" s="11" t="s">
        <v>200</v>
      </c>
      <c r="K2" s="12" t="s">
        <v>212</v>
      </c>
    </row>
    <row r="3" spans="1:11">
      <c r="A3" s="3"/>
      <c r="B3" s="4"/>
      <c r="C3" s="4"/>
      <c r="D3" s="4" t="s">
        <v>179</v>
      </c>
      <c r="E3" s="4" t="s">
        <v>179</v>
      </c>
      <c r="F3" s="4" t="s">
        <v>179</v>
      </c>
      <c r="G3" s="4" t="s">
        <v>179</v>
      </c>
      <c r="H3" s="4" t="s">
        <v>179</v>
      </c>
      <c r="I3" s="4" t="s">
        <v>179</v>
      </c>
      <c r="J3" s="4" t="s">
        <v>179</v>
      </c>
      <c r="K3" s="13" t="s">
        <v>179</v>
      </c>
    </row>
    <row r="4" spans="1:11">
      <c r="A4" s="7">
        <v>198</v>
      </c>
      <c r="B4" s="1" t="s">
        <v>170</v>
      </c>
      <c r="C4" s="5" t="s">
        <v>180</v>
      </c>
      <c r="D4" s="6">
        <v>3943.9789000000001</v>
      </c>
      <c r="E4" s="7">
        <v>2789</v>
      </c>
      <c r="F4" s="7">
        <v>7963</v>
      </c>
      <c r="G4" s="7">
        <v>7408</v>
      </c>
      <c r="H4" s="7">
        <v>2679</v>
      </c>
      <c r="I4" s="7">
        <v>9213</v>
      </c>
      <c r="J4" s="7">
        <v>6096</v>
      </c>
      <c r="K4" s="14">
        <f t="shared" ref="K4:K35" si="0">SUM(D4:J4)</f>
        <v>40091.978900000002</v>
      </c>
    </row>
    <row r="5" spans="1:11">
      <c r="A5" s="7">
        <v>183</v>
      </c>
      <c r="B5" s="1" t="s">
        <v>159</v>
      </c>
      <c r="C5" s="5" t="s">
        <v>180</v>
      </c>
      <c r="D5" s="6">
        <v>1026</v>
      </c>
      <c r="E5" s="7">
        <v>605</v>
      </c>
      <c r="F5" s="7">
        <v>1080</v>
      </c>
      <c r="G5" s="7">
        <v>1245</v>
      </c>
      <c r="H5" s="7">
        <v>600</v>
      </c>
      <c r="I5" s="7">
        <v>6112</v>
      </c>
      <c r="J5" s="7">
        <v>2318</v>
      </c>
      <c r="K5" s="14">
        <f t="shared" si="0"/>
        <v>12986</v>
      </c>
    </row>
    <row r="6" spans="1:11">
      <c r="A6" s="7">
        <v>63</v>
      </c>
      <c r="B6" s="1" t="s">
        <v>55</v>
      </c>
      <c r="C6" s="5" t="s">
        <v>180</v>
      </c>
      <c r="D6" s="6">
        <v>1294</v>
      </c>
      <c r="E6" s="7">
        <v>963</v>
      </c>
      <c r="F6" s="7">
        <v>683</v>
      </c>
      <c r="G6" s="7">
        <v>1592</v>
      </c>
      <c r="H6" s="7">
        <v>998</v>
      </c>
      <c r="I6" s="7">
        <v>2582</v>
      </c>
      <c r="J6" s="7">
        <v>1977</v>
      </c>
      <c r="K6" s="14">
        <f t="shared" si="0"/>
        <v>10089</v>
      </c>
    </row>
    <row r="7" spans="1:11">
      <c r="A7" s="7">
        <v>73</v>
      </c>
      <c r="B7" s="1" t="s">
        <v>63</v>
      </c>
      <c r="C7" s="5" t="s">
        <v>180</v>
      </c>
      <c r="D7" s="6">
        <v>498</v>
      </c>
      <c r="E7" s="7">
        <v>646</v>
      </c>
      <c r="F7" s="7">
        <v>552</v>
      </c>
      <c r="G7" s="7">
        <v>425</v>
      </c>
      <c r="H7" s="7">
        <v>201</v>
      </c>
      <c r="I7" s="7">
        <v>2599</v>
      </c>
      <c r="J7" s="7">
        <v>820</v>
      </c>
      <c r="K7" s="14">
        <f t="shared" si="0"/>
        <v>5741</v>
      </c>
    </row>
    <row r="8" spans="1:11">
      <c r="A8" s="7">
        <v>119</v>
      </c>
      <c r="B8" s="1" t="s">
        <v>107</v>
      </c>
      <c r="C8" s="5" t="s">
        <v>181</v>
      </c>
      <c r="D8" s="6">
        <v>642.25181999999995</v>
      </c>
      <c r="E8" s="7">
        <v>563</v>
      </c>
      <c r="F8" s="7">
        <v>641</v>
      </c>
      <c r="G8" s="7">
        <v>692</v>
      </c>
      <c r="H8" s="7">
        <v>163</v>
      </c>
      <c r="I8" s="7">
        <v>1591</v>
      </c>
      <c r="J8" s="7">
        <v>1031</v>
      </c>
      <c r="K8" s="14">
        <f t="shared" si="0"/>
        <v>5323.2518199999995</v>
      </c>
    </row>
    <row r="9" spans="1:11">
      <c r="A9" s="7">
        <v>55</v>
      </c>
      <c r="B9" s="1" t="s">
        <v>48</v>
      </c>
      <c r="C9" s="5" t="s">
        <v>181</v>
      </c>
      <c r="D9" s="6">
        <v>557.52615000000003</v>
      </c>
      <c r="E9" s="7">
        <f>90+489</f>
        <v>579</v>
      </c>
      <c r="F9" s="7">
        <v>627</v>
      </c>
      <c r="G9" s="7">
        <v>696</v>
      </c>
      <c r="H9" s="7">
        <v>409</v>
      </c>
      <c r="I9" s="7">
        <v>1095</v>
      </c>
      <c r="J9" s="7">
        <v>938</v>
      </c>
      <c r="K9" s="14">
        <f t="shared" si="0"/>
        <v>4901.5261499999997</v>
      </c>
    </row>
    <row r="10" spans="1:11">
      <c r="A10" s="7">
        <v>104</v>
      </c>
      <c r="B10" s="1" t="s">
        <v>92</v>
      </c>
      <c r="C10" s="5" t="s">
        <v>180</v>
      </c>
      <c r="D10" s="6">
        <v>648</v>
      </c>
      <c r="E10" s="7">
        <v>2</v>
      </c>
      <c r="F10" s="7">
        <v>123</v>
      </c>
      <c r="G10" s="7">
        <v>145</v>
      </c>
      <c r="H10" s="7">
        <v>95</v>
      </c>
      <c r="I10" s="7">
        <v>2027</v>
      </c>
      <c r="J10" s="7">
        <v>1210</v>
      </c>
      <c r="K10" s="14">
        <f t="shared" si="0"/>
        <v>4250</v>
      </c>
    </row>
    <row r="11" spans="1:11">
      <c r="A11" s="7">
        <v>12</v>
      </c>
      <c r="B11" s="1" t="s">
        <v>10</v>
      </c>
      <c r="C11" s="5" t="s">
        <v>180</v>
      </c>
      <c r="D11" s="6">
        <v>435</v>
      </c>
      <c r="E11" s="7">
        <v>410</v>
      </c>
      <c r="F11" s="7">
        <v>255</v>
      </c>
      <c r="G11" s="7">
        <v>162</v>
      </c>
      <c r="H11" s="7">
        <v>431</v>
      </c>
      <c r="I11" s="7">
        <v>1416</v>
      </c>
      <c r="J11" s="7">
        <v>873</v>
      </c>
      <c r="K11" s="14">
        <f t="shared" si="0"/>
        <v>3982</v>
      </c>
    </row>
    <row r="12" spans="1:11">
      <c r="A12" s="7">
        <v>5</v>
      </c>
      <c r="B12" s="1" t="s">
        <v>4</v>
      </c>
      <c r="C12" s="5" t="s">
        <v>180</v>
      </c>
      <c r="D12" s="6">
        <v>504</v>
      </c>
      <c r="E12" s="7">
        <v>241</v>
      </c>
      <c r="F12" s="7">
        <v>394</v>
      </c>
      <c r="G12" s="7">
        <v>305</v>
      </c>
      <c r="H12" s="7">
        <v>220</v>
      </c>
      <c r="I12" s="7">
        <v>416</v>
      </c>
      <c r="J12" s="7">
        <v>667</v>
      </c>
      <c r="K12" s="14">
        <f t="shared" si="0"/>
        <v>2747</v>
      </c>
    </row>
    <row r="13" spans="1:11">
      <c r="A13" s="7">
        <v>191</v>
      </c>
      <c r="B13" s="1" t="s">
        <v>167</v>
      </c>
      <c r="C13" s="5" t="s">
        <v>180</v>
      </c>
      <c r="D13" s="6">
        <v>142</v>
      </c>
      <c r="E13" s="7">
        <v>1</v>
      </c>
      <c r="F13" s="7">
        <f>57+31</f>
        <v>88</v>
      </c>
      <c r="G13" s="7">
        <f>46+107+40+30</f>
        <v>223</v>
      </c>
      <c r="H13" s="7">
        <v>106</v>
      </c>
      <c r="I13" s="7">
        <v>920</v>
      </c>
      <c r="J13" s="7">
        <v>662</v>
      </c>
      <c r="K13" s="14">
        <f t="shared" si="0"/>
        <v>2142</v>
      </c>
    </row>
    <row r="14" spans="1:11">
      <c r="A14" s="7">
        <v>27</v>
      </c>
      <c r="B14" s="1" t="s">
        <v>21</v>
      </c>
      <c r="C14" s="5" t="s">
        <v>181</v>
      </c>
      <c r="D14" s="6">
        <v>277.34694999999999</v>
      </c>
      <c r="E14" s="7">
        <v>147</v>
      </c>
      <c r="F14" s="7">
        <v>214</v>
      </c>
      <c r="G14" s="7">
        <v>321</v>
      </c>
      <c r="H14" s="7">
        <v>148</v>
      </c>
      <c r="I14" s="7">
        <v>577</v>
      </c>
      <c r="J14" s="7">
        <v>311</v>
      </c>
      <c r="K14" s="14">
        <f t="shared" si="0"/>
        <v>1995.3469500000001</v>
      </c>
    </row>
    <row r="15" spans="1:11">
      <c r="A15" s="7">
        <v>2</v>
      </c>
      <c r="B15" s="8" t="s">
        <v>184</v>
      </c>
      <c r="C15" s="9" t="s">
        <v>180</v>
      </c>
      <c r="D15" s="6"/>
      <c r="E15" s="7">
        <v>103</v>
      </c>
      <c r="F15" s="7">
        <v>157</v>
      </c>
      <c r="G15" s="7">
        <v>188</v>
      </c>
      <c r="H15" s="7">
        <v>174</v>
      </c>
      <c r="I15" s="7">
        <v>560</v>
      </c>
      <c r="J15" s="7">
        <v>517</v>
      </c>
      <c r="K15" s="14">
        <f t="shared" si="0"/>
        <v>1699</v>
      </c>
    </row>
    <row r="16" spans="1:11">
      <c r="A16" s="7">
        <v>97</v>
      </c>
      <c r="B16" s="1" t="s">
        <v>85</v>
      </c>
      <c r="C16" s="5" t="s">
        <v>181</v>
      </c>
      <c r="D16" s="6">
        <v>136.91609600000001</v>
      </c>
      <c r="E16" s="7">
        <v>158</v>
      </c>
      <c r="F16" s="7">
        <v>245</v>
      </c>
      <c r="G16" s="7">
        <v>287</v>
      </c>
      <c r="H16" s="7">
        <v>105</v>
      </c>
      <c r="I16" s="7">
        <v>466</v>
      </c>
      <c r="J16" s="7">
        <v>299</v>
      </c>
      <c r="K16" s="14">
        <f t="shared" si="0"/>
        <v>1696.9160959999999</v>
      </c>
    </row>
    <row r="17" spans="1:11">
      <c r="A17" s="7">
        <v>103</v>
      </c>
      <c r="B17" s="1" t="s">
        <v>91</v>
      </c>
      <c r="C17" s="5" t="s">
        <v>181</v>
      </c>
      <c r="D17" s="6">
        <v>172.19295</v>
      </c>
      <c r="E17" s="7">
        <f>77+42</f>
        <v>119</v>
      </c>
      <c r="F17" s="7">
        <v>246</v>
      </c>
      <c r="G17" s="7">
        <v>252</v>
      </c>
      <c r="H17" s="7">
        <v>107</v>
      </c>
      <c r="I17" s="7">
        <v>489</v>
      </c>
      <c r="J17" s="7">
        <v>302</v>
      </c>
      <c r="K17" s="14">
        <f t="shared" si="0"/>
        <v>1687.1929500000001</v>
      </c>
    </row>
    <row r="18" spans="1:11">
      <c r="A18" s="7">
        <v>177</v>
      </c>
      <c r="B18" s="1" t="s">
        <v>153</v>
      </c>
      <c r="C18" s="5" t="s">
        <v>181</v>
      </c>
      <c r="D18" s="6">
        <v>234.0324</v>
      </c>
      <c r="E18" s="7">
        <v>105</v>
      </c>
      <c r="F18" s="7">
        <v>295</v>
      </c>
      <c r="G18" s="7">
        <v>266</v>
      </c>
      <c r="H18" s="7">
        <v>124</v>
      </c>
      <c r="I18" s="7">
        <v>407</v>
      </c>
      <c r="J18" s="7">
        <v>254</v>
      </c>
      <c r="K18" s="14">
        <f t="shared" si="0"/>
        <v>1685.0324000000001</v>
      </c>
    </row>
    <row r="19" spans="1:11">
      <c r="A19" s="7">
        <v>114</v>
      </c>
      <c r="B19" s="1" t="s">
        <v>102</v>
      </c>
      <c r="C19" s="5" t="s">
        <v>182</v>
      </c>
      <c r="D19" s="6">
        <v>133.25045</v>
      </c>
      <c r="E19" s="7">
        <v>159</v>
      </c>
      <c r="F19" s="7">
        <v>277</v>
      </c>
      <c r="G19" s="7">
        <v>241</v>
      </c>
      <c r="H19" s="7">
        <v>59</v>
      </c>
      <c r="I19" s="7">
        <v>353</v>
      </c>
      <c r="J19" s="7">
        <v>274</v>
      </c>
      <c r="K19" s="14">
        <f t="shared" si="0"/>
        <v>1496.25045</v>
      </c>
    </row>
    <row r="20" spans="1:11">
      <c r="A20" s="7">
        <v>8</v>
      </c>
      <c r="B20" s="8" t="s">
        <v>208</v>
      </c>
      <c r="C20" s="9" t="s">
        <v>180</v>
      </c>
      <c r="D20" s="6"/>
      <c r="E20" s="7"/>
      <c r="F20" s="7"/>
      <c r="G20" s="7"/>
      <c r="H20" s="7"/>
      <c r="I20" s="7">
        <v>755</v>
      </c>
      <c r="J20" s="7">
        <v>714</v>
      </c>
      <c r="K20" s="14">
        <f t="shared" si="0"/>
        <v>1469</v>
      </c>
    </row>
    <row r="21" spans="1:11">
      <c r="A21" s="7">
        <v>159</v>
      </c>
      <c r="B21" s="1" t="s">
        <v>196</v>
      </c>
      <c r="C21" s="5" t="s">
        <v>180</v>
      </c>
      <c r="D21" s="6">
        <v>100</v>
      </c>
      <c r="E21" s="7">
        <v>175</v>
      </c>
      <c r="F21" s="7">
        <v>34</v>
      </c>
      <c r="G21" s="7">
        <v>135</v>
      </c>
      <c r="H21" s="7">
        <v>95</v>
      </c>
      <c r="I21" s="7">
        <v>533</v>
      </c>
      <c r="J21" s="7">
        <v>386</v>
      </c>
      <c r="K21" s="14">
        <f t="shared" si="0"/>
        <v>1458</v>
      </c>
    </row>
    <row r="22" spans="1:11">
      <c r="A22" s="7">
        <v>110</v>
      </c>
      <c r="B22" s="1" t="s">
        <v>98</v>
      </c>
      <c r="C22" s="5" t="s">
        <v>181</v>
      </c>
      <c r="D22" s="6">
        <v>153.23657</v>
      </c>
      <c r="E22" s="7">
        <v>120</v>
      </c>
      <c r="F22" s="7">
        <v>206</v>
      </c>
      <c r="G22" s="7">
        <v>210</v>
      </c>
      <c r="H22" s="7">
        <v>86</v>
      </c>
      <c r="I22" s="7">
        <v>352</v>
      </c>
      <c r="J22" s="7">
        <v>236</v>
      </c>
      <c r="K22" s="14">
        <f t="shared" si="0"/>
        <v>1363.23657</v>
      </c>
    </row>
    <row r="23" spans="1:11">
      <c r="A23" s="7">
        <v>123</v>
      </c>
      <c r="B23" s="1" t="s">
        <v>110</v>
      </c>
      <c r="C23" s="5" t="s">
        <v>180</v>
      </c>
      <c r="D23" s="6">
        <v>208</v>
      </c>
      <c r="E23" s="7">
        <v>36</v>
      </c>
      <c r="F23" s="7">
        <v>89</v>
      </c>
      <c r="G23" s="7">
        <v>246</v>
      </c>
      <c r="H23" s="7">
        <v>128</v>
      </c>
      <c r="I23" s="7">
        <v>337</v>
      </c>
      <c r="J23" s="7">
        <v>316</v>
      </c>
      <c r="K23" s="14">
        <f t="shared" si="0"/>
        <v>1360</v>
      </c>
    </row>
    <row r="24" spans="1:11">
      <c r="A24" s="7">
        <v>142</v>
      </c>
      <c r="B24" s="1" t="s">
        <v>123</v>
      </c>
      <c r="C24" s="5" t="s">
        <v>181</v>
      </c>
      <c r="D24" s="6">
        <v>142.38079999999999</v>
      </c>
      <c r="E24" s="7">
        <v>107</v>
      </c>
      <c r="F24" s="7">
        <v>199</v>
      </c>
      <c r="G24" s="7">
        <v>193</v>
      </c>
      <c r="H24" s="7">
        <v>70</v>
      </c>
      <c r="I24" s="7">
        <v>373</v>
      </c>
      <c r="J24" s="7">
        <v>248</v>
      </c>
      <c r="K24" s="14">
        <f t="shared" si="0"/>
        <v>1332.3807999999999</v>
      </c>
    </row>
    <row r="25" spans="1:11">
      <c r="A25" s="7">
        <v>43</v>
      </c>
      <c r="B25" s="1" t="s">
        <v>36</v>
      </c>
      <c r="C25" s="5" t="s">
        <v>181</v>
      </c>
      <c r="D25" s="6">
        <v>94.890100000000004</v>
      </c>
      <c r="E25" s="7">
        <v>73</v>
      </c>
      <c r="F25" s="7">
        <v>208</v>
      </c>
      <c r="G25" s="7">
        <v>223</v>
      </c>
      <c r="H25" s="7">
        <v>82</v>
      </c>
      <c r="I25" s="7">
        <v>361</v>
      </c>
      <c r="J25" s="7">
        <v>196</v>
      </c>
      <c r="K25" s="14">
        <f t="shared" si="0"/>
        <v>1237.8901000000001</v>
      </c>
    </row>
    <row r="26" spans="1:11">
      <c r="A26" s="7">
        <v>40</v>
      </c>
      <c r="B26" s="1" t="s">
        <v>33</v>
      </c>
      <c r="C26" s="5" t="s">
        <v>180</v>
      </c>
      <c r="D26" s="6">
        <v>619</v>
      </c>
      <c r="E26" s="7"/>
      <c r="F26" s="7">
        <v>69</v>
      </c>
      <c r="G26" s="7">
        <v>359</v>
      </c>
      <c r="H26" s="7"/>
      <c r="I26" s="7"/>
      <c r="J26" s="7"/>
      <c r="K26" s="14">
        <f t="shared" si="0"/>
        <v>1047</v>
      </c>
    </row>
    <row r="27" spans="1:11">
      <c r="A27" s="7">
        <v>118</v>
      </c>
      <c r="B27" s="1" t="s">
        <v>106</v>
      </c>
      <c r="C27" s="5" t="s">
        <v>181</v>
      </c>
      <c r="D27" s="6">
        <v>90.975340000000003</v>
      </c>
      <c r="E27" s="7">
        <f>41+41</f>
        <v>82</v>
      </c>
      <c r="F27" s="7">
        <v>152</v>
      </c>
      <c r="G27" s="7">
        <v>194</v>
      </c>
      <c r="H27" s="7">
        <v>63</v>
      </c>
      <c r="I27" s="7">
        <v>242</v>
      </c>
      <c r="J27" s="7">
        <v>151</v>
      </c>
      <c r="K27" s="14">
        <f t="shared" si="0"/>
        <v>974.97533999999996</v>
      </c>
    </row>
    <row r="28" spans="1:11">
      <c r="A28" s="7">
        <v>146</v>
      </c>
      <c r="B28" s="1" t="s">
        <v>125</v>
      </c>
      <c r="C28" s="5" t="s">
        <v>181</v>
      </c>
      <c r="D28" s="6">
        <v>100.77760000000001</v>
      </c>
      <c r="E28" s="7">
        <v>102</v>
      </c>
      <c r="F28" s="7">
        <v>112</v>
      </c>
      <c r="G28" s="7">
        <v>159</v>
      </c>
      <c r="H28" s="7">
        <v>96</v>
      </c>
      <c r="I28" s="7">
        <v>176</v>
      </c>
      <c r="J28" s="7">
        <v>199</v>
      </c>
      <c r="K28" s="14">
        <f t="shared" si="0"/>
        <v>944.77760000000001</v>
      </c>
    </row>
    <row r="29" spans="1:11">
      <c r="A29" s="7">
        <v>115</v>
      </c>
      <c r="B29" s="1" t="s">
        <v>103</v>
      </c>
      <c r="C29" s="5" t="s">
        <v>180</v>
      </c>
      <c r="D29" s="6">
        <v>124</v>
      </c>
      <c r="E29" s="7">
        <v>142</v>
      </c>
      <c r="F29" s="7">
        <v>92</v>
      </c>
      <c r="G29" s="7">
        <v>150</v>
      </c>
      <c r="H29" s="7">
        <v>50</v>
      </c>
      <c r="I29" s="7">
        <v>197</v>
      </c>
      <c r="J29" s="7">
        <v>169</v>
      </c>
      <c r="K29" s="14">
        <f t="shared" si="0"/>
        <v>924</v>
      </c>
    </row>
    <row r="30" spans="1:11">
      <c r="A30" s="7">
        <v>105</v>
      </c>
      <c r="B30" s="1" t="s">
        <v>93</v>
      </c>
      <c r="C30" s="5" t="s">
        <v>181</v>
      </c>
      <c r="D30" s="6">
        <v>108.07559999999999</v>
      </c>
      <c r="E30" s="7">
        <v>59</v>
      </c>
      <c r="F30" s="7">
        <v>114</v>
      </c>
      <c r="G30" s="7">
        <v>122</v>
      </c>
      <c r="H30" s="7">
        <v>47</v>
      </c>
      <c r="I30" s="7">
        <v>179</v>
      </c>
      <c r="J30" s="7">
        <v>144</v>
      </c>
      <c r="K30" s="14">
        <f t="shared" si="0"/>
        <v>773.07560000000001</v>
      </c>
    </row>
    <row r="31" spans="1:11">
      <c r="A31" s="7">
        <v>106</v>
      </c>
      <c r="B31" s="1" t="s">
        <v>94</v>
      </c>
      <c r="C31" s="5" t="s">
        <v>181</v>
      </c>
      <c r="D31" s="6">
        <v>92.5809</v>
      </c>
      <c r="E31" s="7">
        <v>58</v>
      </c>
      <c r="F31" s="7">
        <v>86</v>
      </c>
      <c r="G31" s="7">
        <v>96</v>
      </c>
      <c r="H31" s="7">
        <v>41</v>
      </c>
      <c r="I31" s="7">
        <v>228</v>
      </c>
      <c r="J31" s="7">
        <v>105</v>
      </c>
      <c r="K31" s="14">
        <f t="shared" si="0"/>
        <v>706.58089999999993</v>
      </c>
    </row>
    <row r="32" spans="1:11">
      <c r="A32" s="7">
        <v>100</v>
      </c>
      <c r="B32" s="1" t="s">
        <v>88</v>
      </c>
      <c r="C32" s="5" t="s">
        <v>180</v>
      </c>
      <c r="D32" s="6">
        <v>113</v>
      </c>
      <c r="E32" s="7">
        <v>65</v>
      </c>
      <c r="F32" s="7">
        <v>36</v>
      </c>
      <c r="G32" s="7">
        <v>35</v>
      </c>
      <c r="H32" s="7">
        <v>37</v>
      </c>
      <c r="I32" s="7">
        <v>287</v>
      </c>
      <c r="J32" s="7">
        <v>111</v>
      </c>
      <c r="K32" s="14">
        <f t="shared" si="0"/>
        <v>684</v>
      </c>
    </row>
    <row r="33" spans="1:11">
      <c r="A33" s="7">
        <v>134</v>
      </c>
      <c r="B33" s="1" t="s">
        <v>203</v>
      </c>
      <c r="C33" s="5" t="s">
        <v>180</v>
      </c>
      <c r="D33" s="6">
        <v>89</v>
      </c>
      <c r="E33" s="7">
        <v>41</v>
      </c>
      <c r="F33" s="7">
        <v>95</v>
      </c>
      <c r="G33" s="7">
        <v>24</v>
      </c>
      <c r="H33" s="7">
        <v>51</v>
      </c>
      <c r="I33" s="7">
        <v>158</v>
      </c>
      <c r="J33" s="7">
        <v>189</v>
      </c>
      <c r="K33" s="14">
        <f t="shared" si="0"/>
        <v>647</v>
      </c>
    </row>
    <row r="34" spans="1:11">
      <c r="A34" s="7">
        <v>144</v>
      </c>
      <c r="B34" s="8" t="s">
        <v>188</v>
      </c>
      <c r="C34" s="5" t="s">
        <v>180</v>
      </c>
      <c r="D34" s="6">
        <v>57</v>
      </c>
      <c r="E34" s="7">
        <v>42</v>
      </c>
      <c r="F34" s="7">
        <v>32</v>
      </c>
      <c r="G34" s="7">
        <v>35</v>
      </c>
      <c r="H34" s="7">
        <v>34</v>
      </c>
      <c r="I34" s="7">
        <v>202</v>
      </c>
      <c r="J34" s="7">
        <v>244</v>
      </c>
      <c r="K34" s="14">
        <f t="shared" si="0"/>
        <v>646</v>
      </c>
    </row>
    <row r="35" spans="1:11">
      <c r="A35" s="7">
        <v>161</v>
      </c>
      <c r="B35" s="1" t="s">
        <v>137</v>
      </c>
      <c r="C35" s="5" t="s">
        <v>181</v>
      </c>
      <c r="D35" s="6">
        <v>68.998549999999994</v>
      </c>
      <c r="E35" s="7">
        <v>43</v>
      </c>
      <c r="F35" s="7">
        <v>87</v>
      </c>
      <c r="G35" s="7">
        <v>131</v>
      </c>
      <c r="H35" s="7">
        <v>22</v>
      </c>
      <c r="I35" s="7">
        <v>160</v>
      </c>
      <c r="J35" s="7">
        <v>117</v>
      </c>
      <c r="K35" s="14">
        <f t="shared" si="0"/>
        <v>628.99855000000002</v>
      </c>
    </row>
    <row r="36" spans="1:11">
      <c r="A36" s="7">
        <v>150</v>
      </c>
      <c r="B36" s="1" t="s">
        <v>129</v>
      </c>
      <c r="C36" s="5" t="s">
        <v>180</v>
      </c>
      <c r="D36" s="6">
        <v>238</v>
      </c>
      <c r="E36" s="7">
        <v>176</v>
      </c>
      <c r="F36" s="7">
        <f>19+13</f>
        <v>32</v>
      </c>
      <c r="G36" s="7">
        <v>86</v>
      </c>
      <c r="H36" s="7">
        <v>72</v>
      </c>
      <c r="I36" s="7">
        <v>4</v>
      </c>
      <c r="J36" s="7"/>
      <c r="K36" s="14">
        <f t="shared" ref="K36:K67" si="1">SUM(D36:J36)</f>
        <v>608</v>
      </c>
    </row>
    <row r="37" spans="1:11">
      <c r="A37" s="7">
        <v>4</v>
      </c>
      <c r="B37" s="1" t="s">
        <v>3</v>
      </c>
      <c r="C37" s="5" t="s">
        <v>180</v>
      </c>
      <c r="D37" s="6">
        <v>289</v>
      </c>
      <c r="E37" s="7">
        <v>47</v>
      </c>
      <c r="F37" s="7">
        <v>50</v>
      </c>
      <c r="G37" s="7">
        <v>95</v>
      </c>
      <c r="H37" s="7">
        <v>113</v>
      </c>
      <c r="I37" s="7">
        <v>1</v>
      </c>
      <c r="J37" s="7"/>
      <c r="K37" s="14">
        <f t="shared" si="1"/>
        <v>595</v>
      </c>
    </row>
    <row r="38" spans="1:11">
      <c r="A38" s="7">
        <v>169</v>
      </c>
      <c r="B38" s="1" t="s">
        <v>145</v>
      </c>
      <c r="C38" s="5" t="s">
        <v>181</v>
      </c>
      <c r="D38" s="6">
        <v>69.171800000000005</v>
      </c>
      <c r="E38" s="7">
        <v>45</v>
      </c>
      <c r="F38" s="7">
        <v>85</v>
      </c>
      <c r="G38" s="7">
        <v>78</v>
      </c>
      <c r="H38" s="7">
        <v>38</v>
      </c>
      <c r="I38" s="7">
        <v>144</v>
      </c>
      <c r="J38" s="7">
        <v>111</v>
      </c>
      <c r="K38" s="14">
        <f t="shared" si="1"/>
        <v>570.17180000000008</v>
      </c>
    </row>
    <row r="39" spans="1:11">
      <c r="A39" s="7">
        <v>80</v>
      </c>
      <c r="B39" s="1" t="s">
        <v>69</v>
      </c>
      <c r="C39" s="5" t="s">
        <v>180</v>
      </c>
      <c r="D39" s="6">
        <v>155</v>
      </c>
      <c r="E39" s="7"/>
      <c r="F39" s="7">
        <v>203</v>
      </c>
      <c r="G39" s="7">
        <v>175</v>
      </c>
      <c r="H39" s="7"/>
      <c r="I39" s="7">
        <v>3</v>
      </c>
      <c r="J39" s="7"/>
      <c r="K39" s="14">
        <f t="shared" si="1"/>
        <v>536</v>
      </c>
    </row>
    <row r="40" spans="1:11">
      <c r="A40" s="7">
        <v>113</v>
      </c>
      <c r="B40" s="1" t="s">
        <v>101</v>
      </c>
      <c r="C40" s="5" t="s">
        <v>181</v>
      </c>
      <c r="D40" s="6">
        <v>56.348140000000001</v>
      </c>
      <c r="E40" s="7">
        <v>90</v>
      </c>
      <c r="F40" s="7">
        <v>99</v>
      </c>
      <c r="G40" s="7">
        <v>58</v>
      </c>
      <c r="H40" s="7">
        <v>20</v>
      </c>
      <c r="I40" s="7">
        <v>76</v>
      </c>
      <c r="J40" s="7">
        <v>103</v>
      </c>
      <c r="K40" s="14">
        <f t="shared" si="1"/>
        <v>502.34814</v>
      </c>
    </row>
    <row r="41" spans="1:11">
      <c r="A41" s="7">
        <v>21</v>
      </c>
      <c r="B41" s="1" t="s">
        <v>17</v>
      </c>
      <c r="C41" s="5" t="s">
        <v>180</v>
      </c>
      <c r="D41" s="6">
        <v>113</v>
      </c>
      <c r="E41" s="7">
        <v>168</v>
      </c>
      <c r="F41" s="7">
        <v>57</v>
      </c>
      <c r="G41" s="7">
        <f>55+23</f>
        <v>78</v>
      </c>
      <c r="H41" s="7">
        <v>25</v>
      </c>
      <c r="I41" s="7"/>
      <c r="J41" s="7">
        <v>56</v>
      </c>
      <c r="K41" s="14">
        <f t="shared" si="1"/>
        <v>497</v>
      </c>
    </row>
    <row r="42" spans="1:11">
      <c r="A42" s="7">
        <v>151</v>
      </c>
      <c r="B42" s="1" t="s">
        <v>130</v>
      </c>
      <c r="C42" s="5" t="s">
        <v>180</v>
      </c>
      <c r="D42" s="6">
        <v>117</v>
      </c>
      <c r="E42" s="7"/>
      <c r="F42" s="7">
        <v>41</v>
      </c>
      <c r="G42" s="7">
        <v>41</v>
      </c>
      <c r="H42" s="7">
        <v>31</v>
      </c>
      <c r="I42" s="7">
        <v>205</v>
      </c>
      <c r="J42" s="7">
        <v>23</v>
      </c>
      <c r="K42" s="14">
        <f t="shared" si="1"/>
        <v>458</v>
      </c>
    </row>
    <row r="43" spans="1:11">
      <c r="A43" s="7">
        <v>148</v>
      </c>
      <c r="B43" s="1" t="s">
        <v>127</v>
      </c>
      <c r="C43" s="5" t="s">
        <v>181</v>
      </c>
      <c r="D43" s="6">
        <v>44.891399999999997</v>
      </c>
      <c r="E43" s="7">
        <f>26+11</f>
        <v>37</v>
      </c>
      <c r="F43" s="7">
        <v>75</v>
      </c>
      <c r="G43" s="7">
        <v>83</v>
      </c>
      <c r="H43" s="7">
        <v>44</v>
      </c>
      <c r="I43" s="7">
        <v>89</v>
      </c>
      <c r="J43" s="7">
        <v>63</v>
      </c>
      <c r="K43" s="14">
        <f t="shared" si="1"/>
        <v>435.89139999999998</v>
      </c>
    </row>
    <row r="44" spans="1:11">
      <c r="A44" s="7">
        <v>153</v>
      </c>
      <c r="B44" s="8" t="s">
        <v>210</v>
      </c>
      <c r="C44" s="5" t="s">
        <v>180</v>
      </c>
      <c r="D44" s="6">
        <v>0</v>
      </c>
      <c r="E44" s="7"/>
      <c r="F44" s="7"/>
      <c r="G44" s="7"/>
      <c r="H44" s="7"/>
      <c r="I44" s="7">
        <v>237</v>
      </c>
      <c r="J44" s="7">
        <v>198</v>
      </c>
      <c r="K44" s="14">
        <f t="shared" si="1"/>
        <v>435</v>
      </c>
    </row>
    <row r="45" spans="1:11">
      <c r="A45" s="7">
        <v>160</v>
      </c>
      <c r="B45" s="1" t="s">
        <v>136</v>
      </c>
      <c r="C45" s="5" t="s">
        <v>181</v>
      </c>
      <c r="D45" s="6">
        <v>50.67306</v>
      </c>
      <c r="E45" s="7">
        <v>37</v>
      </c>
      <c r="F45" s="7">
        <v>62</v>
      </c>
      <c r="G45" s="7">
        <v>67</v>
      </c>
      <c r="H45" s="7">
        <v>26</v>
      </c>
      <c r="I45" s="7">
        <v>112</v>
      </c>
      <c r="J45" s="7">
        <v>73</v>
      </c>
      <c r="K45" s="14">
        <f t="shared" si="1"/>
        <v>427.67305999999996</v>
      </c>
    </row>
    <row r="46" spans="1:11">
      <c r="A46" s="7">
        <v>167</v>
      </c>
      <c r="B46" s="1" t="s">
        <v>143</v>
      </c>
      <c r="C46" s="5" t="s">
        <v>181</v>
      </c>
      <c r="D46" s="6">
        <v>55.923349999999999</v>
      </c>
      <c r="E46" s="7">
        <v>33</v>
      </c>
      <c r="F46" s="7">
        <v>54</v>
      </c>
      <c r="G46" s="7">
        <v>62</v>
      </c>
      <c r="H46" s="7">
        <v>28</v>
      </c>
      <c r="I46" s="7">
        <v>108</v>
      </c>
      <c r="J46" s="7">
        <v>78</v>
      </c>
      <c r="K46" s="14">
        <f t="shared" si="1"/>
        <v>418.92335000000003</v>
      </c>
    </row>
    <row r="47" spans="1:11">
      <c r="A47" s="7">
        <v>85</v>
      </c>
      <c r="B47" s="1" t="s">
        <v>74</v>
      </c>
      <c r="C47" s="5" t="s">
        <v>181</v>
      </c>
      <c r="D47" s="6">
        <v>33.456000000000003</v>
      </c>
      <c r="E47" s="7">
        <v>31</v>
      </c>
      <c r="F47" s="7">
        <v>61</v>
      </c>
      <c r="G47" s="7">
        <v>67</v>
      </c>
      <c r="H47" s="7">
        <v>25</v>
      </c>
      <c r="I47" s="7">
        <v>124</v>
      </c>
      <c r="J47" s="7">
        <v>71</v>
      </c>
      <c r="K47" s="14">
        <f t="shared" si="1"/>
        <v>412.45600000000002</v>
      </c>
    </row>
    <row r="48" spans="1:11">
      <c r="A48" s="7">
        <v>154</v>
      </c>
      <c r="B48" s="1" t="s">
        <v>132</v>
      </c>
      <c r="C48" s="5" t="s">
        <v>181</v>
      </c>
      <c r="D48" s="6">
        <v>39.689500000000002</v>
      </c>
      <c r="E48" s="7">
        <v>27</v>
      </c>
      <c r="F48" s="7">
        <v>68</v>
      </c>
      <c r="G48" s="7">
        <v>72</v>
      </c>
      <c r="H48" s="7">
        <v>34</v>
      </c>
      <c r="I48" s="7">
        <v>99</v>
      </c>
      <c r="J48" s="7">
        <v>65</v>
      </c>
      <c r="K48" s="14">
        <f t="shared" si="1"/>
        <v>404.68950000000001</v>
      </c>
    </row>
    <row r="49" spans="1:11">
      <c r="A49" s="7">
        <v>61</v>
      </c>
      <c r="B49" s="1" t="s">
        <v>53</v>
      </c>
      <c r="C49" s="5" t="s">
        <v>181</v>
      </c>
      <c r="D49" s="6">
        <v>41.384099999999997</v>
      </c>
      <c r="E49" s="7">
        <v>24</v>
      </c>
      <c r="F49" s="7">
        <v>30</v>
      </c>
      <c r="G49" s="7">
        <v>39</v>
      </c>
      <c r="H49" s="7">
        <v>13</v>
      </c>
      <c r="I49" s="7">
        <v>153</v>
      </c>
      <c r="J49" s="7">
        <v>95</v>
      </c>
      <c r="K49" s="14">
        <f t="shared" si="1"/>
        <v>395.38409999999999</v>
      </c>
    </row>
    <row r="50" spans="1:11">
      <c r="A50" s="7">
        <v>6</v>
      </c>
      <c r="B50" s="1" t="s">
        <v>5</v>
      </c>
      <c r="C50" s="5" t="s">
        <v>180</v>
      </c>
      <c r="D50" s="6">
        <v>391</v>
      </c>
      <c r="E50" s="7"/>
      <c r="F50" s="7"/>
      <c r="G50" s="7"/>
      <c r="H50" s="7"/>
      <c r="I50" s="7"/>
      <c r="J50" s="7"/>
      <c r="K50" s="14">
        <f t="shared" si="1"/>
        <v>391</v>
      </c>
    </row>
    <row r="51" spans="1:11">
      <c r="A51" s="7">
        <v>92</v>
      </c>
      <c r="B51" s="1" t="s">
        <v>81</v>
      </c>
      <c r="C51" s="5" t="s">
        <v>181</v>
      </c>
      <c r="D51" s="6">
        <v>42.634250000000002</v>
      </c>
      <c r="E51" s="7">
        <v>33</v>
      </c>
      <c r="F51" s="7">
        <v>63</v>
      </c>
      <c r="G51" s="7">
        <v>55</v>
      </c>
      <c r="H51" s="7">
        <v>34</v>
      </c>
      <c r="I51" s="7">
        <v>89</v>
      </c>
      <c r="J51" s="7">
        <v>63</v>
      </c>
      <c r="K51" s="14">
        <f t="shared" si="1"/>
        <v>379.63425000000001</v>
      </c>
    </row>
    <row r="52" spans="1:11">
      <c r="A52" s="7">
        <v>132</v>
      </c>
      <c r="B52" s="1" t="s">
        <v>118</v>
      </c>
      <c r="C52" s="5" t="s">
        <v>181</v>
      </c>
      <c r="D52" s="6">
        <v>43.648099999999999</v>
      </c>
      <c r="E52" s="7">
        <f>11+50</f>
        <v>61</v>
      </c>
      <c r="F52" s="7">
        <v>68</v>
      </c>
      <c r="G52" s="7">
        <v>39</v>
      </c>
      <c r="H52" s="7">
        <v>30</v>
      </c>
      <c r="I52" s="7">
        <v>83</v>
      </c>
      <c r="J52" s="7">
        <v>47</v>
      </c>
      <c r="K52" s="14">
        <f t="shared" si="1"/>
        <v>371.6481</v>
      </c>
    </row>
    <row r="53" spans="1:11">
      <c r="A53" s="7">
        <v>60</v>
      </c>
      <c r="B53" s="8" t="s">
        <v>185</v>
      </c>
      <c r="C53" s="9" t="s">
        <v>180</v>
      </c>
      <c r="D53" s="6"/>
      <c r="E53" s="7">
        <v>60</v>
      </c>
      <c r="F53" s="7">
        <v>120</v>
      </c>
      <c r="G53" s="7">
        <f>52+27</f>
        <v>79</v>
      </c>
      <c r="H53" s="7"/>
      <c r="I53" s="7"/>
      <c r="J53" s="7">
        <v>110</v>
      </c>
      <c r="K53" s="14">
        <f t="shared" si="1"/>
        <v>369</v>
      </c>
    </row>
    <row r="54" spans="1:11">
      <c r="A54" s="7">
        <v>195</v>
      </c>
      <c r="B54" s="1" t="s">
        <v>169</v>
      </c>
      <c r="C54" s="5" t="s">
        <v>181</v>
      </c>
      <c r="D54" s="6">
        <v>73.394999999999996</v>
      </c>
      <c r="E54" s="7">
        <v>21</v>
      </c>
      <c r="F54" s="7">
        <v>55</v>
      </c>
      <c r="G54" s="7">
        <v>65</v>
      </c>
      <c r="H54" s="7"/>
      <c r="I54" s="7">
        <f>98+14</f>
        <v>112</v>
      </c>
      <c r="J54" s="7">
        <v>42</v>
      </c>
      <c r="K54" s="14">
        <f t="shared" si="1"/>
        <v>368.39499999999998</v>
      </c>
    </row>
    <row r="55" spans="1:11">
      <c r="A55" s="7">
        <v>190</v>
      </c>
      <c r="B55" s="1" t="s">
        <v>166</v>
      </c>
      <c r="C55" s="5" t="s">
        <v>180</v>
      </c>
      <c r="D55" s="6">
        <v>173</v>
      </c>
      <c r="E55" s="7">
        <v>37</v>
      </c>
      <c r="F55" s="7"/>
      <c r="G55" s="7">
        <v>106</v>
      </c>
      <c r="H55" s="7">
        <v>36</v>
      </c>
      <c r="I55" s="7"/>
      <c r="J55" s="7"/>
      <c r="K55" s="14">
        <f t="shared" si="1"/>
        <v>352</v>
      </c>
    </row>
    <row r="56" spans="1:11">
      <c r="A56" s="7">
        <v>178</v>
      </c>
      <c r="B56" s="1" t="s">
        <v>154</v>
      </c>
      <c r="C56" s="5" t="s">
        <v>180</v>
      </c>
      <c r="D56" s="6">
        <v>27</v>
      </c>
      <c r="E56" s="7">
        <v>17</v>
      </c>
      <c r="F56" s="7">
        <v>16</v>
      </c>
      <c r="G56" s="7">
        <v>41</v>
      </c>
      <c r="H56" s="7">
        <v>5</v>
      </c>
      <c r="I56" s="7">
        <v>131</v>
      </c>
      <c r="J56" s="7">
        <v>91</v>
      </c>
      <c r="K56" s="14">
        <f t="shared" si="1"/>
        <v>328</v>
      </c>
    </row>
    <row r="57" spans="1:11">
      <c r="A57" s="7">
        <v>28</v>
      </c>
      <c r="B57" s="1" t="s">
        <v>22</v>
      </c>
      <c r="C57" s="5" t="s">
        <v>181</v>
      </c>
      <c r="D57" s="6">
        <v>36.118299999999998</v>
      </c>
      <c r="E57" s="7">
        <v>22</v>
      </c>
      <c r="F57" s="7">
        <v>55</v>
      </c>
      <c r="G57" s="7">
        <v>85</v>
      </c>
      <c r="H57" s="7">
        <v>19</v>
      </c>
      <c r="I57" s="7">
        <v>45</v>
      </c>
      <c r="J57" s="7">
        <v>54</v>
      </c>
      <c r="K57" s="14">
        <f t="shared" si="1"/>
        <v>316.11829999999998</v>
      </c>
    </row>
    <row r="58" spans="1:11">
      <c r="A58" s="7">
        <v>143</v>
      </c>
      <c r="B58" s="8" t="s">
        <v>187</v>
      </c>
      <c r="C58" s="5" t="s">
        <v>180</v>
      </c>
      <c r="D58" s="6">
        <v>57</v>
      </c>
      <c r="E58" s="7">
        <v>52</v>
      </c>
      <c r="F58" s="7">
        <v>19</v>
      </c>
      <c r="G58" s="7">
        <v>49</v>
      </c>
      <c r="H58" s="7">
        <v>25</v>
      </c>
      <c r="I58" s="7">
        <v>81</v>
      </c>
      <c r="J58" s="7">
        <v>20</v>
      </c>
      <c r="K58" s="14">
        <f t="shared" si="1"/>
        <v>303</v>
      </c>
    </row>
    <row r="59" spans="1:11">
      <c r="A59" s="7">
        <v>192</v>
      </c>
      <c r="B59" s="1" t="s">
        <v>168</v>
      </c>
      <c r="C59" s="5" t="s">
        <v>180</v>
      </c>
      <c r="D59" s="6">
        <v>0</v>
      </c>
      <c r="E59" s="7">
        <v>273</v>
      </c>
      <c r="F59" s="7"/>
      <c r="G59" s="7"/>
      <c r="H59" s="7">
        <v>22</v>
      </c>
      <c r="I59" s="7">
        <v>2</v>
      </c>
      <c r="J59" s="7"/>
      <c r="K59" s="14">
        <f t="shared" si="1"/>
        <v>297</v>
      </c>
    </row>
    <row r="60" spans="1:11">
      <c r="A60" s="7">
        <v>121</v>
      </c>
      <c r="B60" s="1" t="s">
        <v>108</v>
      </c>
      <c r="C60" s="5" t="s">
        <v>181</v>
      </c>
      <c r="D60" s="6">
        <v>24.0213</v>
      </c>
      <c r="E60" s="7">
        <v>34</v>
      </c>
      <c r="F60" s="7">
        <v>54</v>
      </c>
      <c r="G60" s="7">
        <v>38</v>
      </c>
      <c r="H60" s="7">
        <v>21</v>
      </c>
      <c r="I60" s="7">
        <v>68</v>
      </c>
      <c r="J60" s="7">
        <v>40</v>
      </c>
      <c r="K60" s="14">
        <f t="shared" si="1"/>
        <v>279.0213</v>
      </c>
    </row>
    <row r="61" spans="1:11">
      <c r="A61" s="7">
        <v>170</v>
      </c>
      <c r="B61" s="1" t="s">
        <v>146</v>
      </c>
      <c r="C61" s="5" t="s">
        <v>181</v>
      </c>
      <c r="D61" s="6">
        <v>45.954999999999998</v>
      </c>
      <c r="E61" s="7">
        <v>2.4</v>
      </c>
      <c r="F61" s="7">
        <v>14</v>
      </c>
      <c r="G61" s="7">
        <v>13</v>
      </c>
      <c r="H61" s="7">
        <v>14</v>
      </c>
      <c r="I61" s="7">
        <v>90</v>
      </c>
      <c r="J61" s="7">
        <v>97</v>
      </c>
      <c r="K61" s="14">
        <f t="shared" si="1"/>
        <v>276.35500000000002</v>
      </c>
    </row>
    <row r="62" spans="1:11">
      <c r="A62" s="7">
        <v>124</v>
      </c>
      <c r="B62" s="1" t="s">
        <v>202</v>
      </c>
      <c r="C62" s="5" t="s">
        <v>181</v>
      </c>
      <c r="D62" s="6"/>
      <c r="E62" s="7"/>
      <c r="F62" s="7"/>
      <c r="G62" s="7">
        <v>32</v>
      </c>
      <c r="H62" s="7"/>
      <c r="I62" s="7">
        <v>99</v>
      </c>
      <c r="J62" s="7">
        <v>140</v>
      </c>
      <c r="K62" s="14">
        <f t="shared" si="1"/>
        <v>271</v>
      </c>
    </row>
    <row r="63" spans="1:11">
      <c r="A63" s="7">
        <v>172</v>
      </c>
      <c r="B63" s="1" t="s">
        <v>148</v>
      </c>
      <c r="C63" s="5" t="s">
        <v>180</v>
      </c>
      <c r="D63" s="6">
        <v>35</v>
      </c>
      <c r="E63" s="7">
        <v>33</v>
      </c>
      <c r="F63" s="7"/>
      <c r="G63" s="7"/>
      <c r="H63" s="7">
        <v>5</v>
      </c>
      <c r="I63" s="7">
        <v>93</v>
      </c>
      <c r="J63" s="7">
        <v>98</v>
      </c>
      <c r="K63" s="14">
        <f t="shared" si="1"/>
        <v>264</v>
      </c>
    </row>
    <row r="64" spans="1:11">
      <c r="A64" s="7">
        <v>111</v>
      </c>
      <c r="B64" s="1" t="s">
        <v>99</v>
      </c>
      <c r="C64" s="5" t="s">
        <v>181</v>
      </c>
      <c r="D64" s="6">
        <v>27.82225</v>
      </c>
      <c r="E64" s="7">
        <v>25</v>
      </c>
      <c r="F64" s="7">
        <v>35</v>
      </c>
      <c r="G64" s="7">
        <v>35</v>
      </c>
      <c r="H64" s="7">
        <v>15</v>
      </c>
      <c r="I64" s="7">
        <v>63</v>
      </c>
      <c r="J64" s="7">
        <v>54</v>
      </c>
      <c r="K64" s="14">
        <f t="shared" si="1"/>
        <v>254.82225</v>
      </c>
    </row>
    <row r="65" spans="1:11">
      <c r="A65" s="7">
        <v>122</v>
      </c>
      <c r="B65" s="1" t="s">
        <v>109</v>
      </c>
      <c r="C65" s="5" t="s">
        <v>181</v>
      </c>
      <c r="D65" s="6">
        <v>33.520000000000003</v>
      </c>
      <c r="E65" s="7">
        <v>24</v>
      </c>
      <c r="F65" s="7">
        <v>40</v>
      </c>
      <c r="G65" s="7">
        <v>32</v>
      </c>
      <c r="H65" s="7">
        <v>11</v>
      </c>
      <c r="I65" s="7">
        <v>66</v>
      </c>
      <c r="J65" s="7">
        <v>44</v>
      </c>
      <c r="K65" s="14">
        <f t="shared" si="1"/>
        <v>250.52</v>
      </c>
    </row>
    <row r="66" spans="1:11">
      <c r="A66" s="7">
        <v>24</v>
      </c>
      <c r="B66" s="1" t="s">
        <v>19</v>
      </c>
      <c r="C66" s="5" t="s">
        <v>181</v>
      </c>
      <c r="D66" s="6">
        <v>24.622499999999999</v>
      </c>
      <c r="E66" s="7">
        <v>10</v>
      </c>
      <c r="F66" s="7">
        <v>29</v>
      </c>
      <c r="G66" s="7">
        <v>40</v>
      </c>
      <c r="H66" s="7">
        <v>13</v>
      </c>
      <c r="I66" s="7">
        <v>62</v>
      </c>
      <c r="J66" s="7">
        <v>71</v>
      </c>
      <c r="K66" s="14">
        <f t="shared" si="1"/>
        <v>249.6225</v>
      </c>
    </row>
    <row r="67" spans="1:11">
      <c r="A67" s="7">
        <v>19</v>
      </c>
      <c r="B67" s="1" t="s">
        <v>15</v>
      </c>
      <c r="C67" s="5" t="s">
        <v>181</v>
      </c>
      <c r="D67" s="6">
        <v>3.4224999999999999</v>
      </c>
      <c r="E67" s="7"/>
      <c r="F67" s="7"/>
      <c r="G67" s="7">
        <v>45</v>
      </c>
      <c r="H67" s="7"/>
      <c r="I67" s="7">
        <v>136</v>
      </c>
      <c r="J67" s="7">
        <v>59</v>
      </c>
      <c r="K67" s="14">
        <f t="shared" si="1"/>
        <v>243.42250000000001</v>
      </c>
    </row>
    <row r="68" spans="1:11">
      <c r="A68" s="7">
        <v>188</v>
      </c>
      <c r="B68" s="1" t="s">
        <v>164</v>
      </c>
      <c r="C68" s="5" t="s">
        <v>181</v>
      </c>
      <c r="D68" s="6">
        <v>32.017099999999999</v>
      </c>
      <c r="E68" s="7">
        <v>21</v>
      </c>
      <c r="F68" s="7">
        <v>31</v>
      </c>
      <c r="G68" s="7">
        <v>55</v>
      </c>
      <c r="H68" s="7">
        <v>12</v>
      </c>
      <c r="I68" s="7">
        <v>55</v>
      </c>
      <c r="J68" s="7">
        <v>37</v>
      </c>
      <c r="K68" s="14">
        <f t="shared" ref="K68:K99" si="2">SUM(D68:J68)</f>
        <v>243.0171</v>
      </c>
    </row>
    <row r="69" spans="1:11">
      <c r="A69" s="7">
        <v>185</v>
      </c>
      <c r="B69" s="1" t="s">
        <v>161</v>
      </c>
      <c r="C69" s="5" t="s">
        <v>180</v>
      </c>
      <c r="D69" s="6">
        <v>25</v>
      </c>
      <c r="E69" s="7"/>
      <c r="F69" s="7">
        <v>4</v>
      </c>
      <c r="G69" s="7">
        <v>27</v>
      </c>
      <c r="H69" s="7">
        <v>37</v>
      </c>
      <c r="I69" s="7">
        <v>11</v>
      </c>
      <c r="J69" s="7">
        <v>135</v>
      </c>
      <c r="K69" s="14">
        <f t="shared" si="2"/>
        <v>239</v>
      </c>
    </row>
    <row r="70" spans="1:11">
      <c r="A70" s="7">
        <v>129</v>
      </c>
      <c r="B70" s="1" t="s">
        <v>115</v>
      </c>
      <c r="C70" s="5" t="s">
        <v>181</v>
      </c>
      <c r="D70" s="6">
        <v>26.534800000000001</v>
      </c>
      <c r="E70" s="7">
        <v>17</v>
      </c>
      <c r="F70" s="7">
        <v>29</v>
      </c>
      <c r="G70" s="7">
        <v>43</v>
      </c>
      <c r="H70" s="7">
        <v>16</v>
      </c>
      <c r="I70" s="7">
        <v>35</v>
      </c>
      <c r="J70" s="7">
        <v>67</v>
      </c>
      <c r="K70" s="14">
        <f t="shared" si="2"/>
        <v>233.53480000000002</v>
      </c>
    </row>
    <row r="71" spans="1:11">
      <c r="A71" s="7">
        <v>25</v>
      </c>
      <c r="B71" s="1" t="s">
        <v>20</v>
      </c>
      <c r="C71" s="5" t="s">
        <v>181</v>
      </c>
      <c r="D71" s="6">
        <v>26.885000000000002</v>
      </c>
      <c r="E71" s="7">
        <v>22</v>
      </c>
      <c r="F71" s="7">
        <v>34</v>
      </c>
      <c r="G71" s="7">
        <v>34</v>
      </c>
      <c r="H71" s="7">
        <v>2.5</v>
      </c>
      <c r="I71" s="7">
        <v>72</v>
      </c>
      <c r="J71" s="7">
        <v>42</v>
      </c>
      <c r="K71" s="14">
        <f t="shared" si="2"/>
        <v>233.38499999999999</v>
      </c>
    </row>
    <row r="72" spans="1:11">
      <c r="A72" s="7">
        <v>184</v>
      </c>
      <c r="B72" s="1" t="s">
        <v>160</v>
      </c>
      <c r="C72" s="5" t="s">
        <v>180</v>
      </c>
      <c r="D72" s="6">
        <v>18</v>
      </c>
      <c r="E72" s="7">
        <v>46</v>
      </c>
      <c r="F72" s="7">
        <f>10+10+13+3+1</f>
        <v>37</v>
      </c>
      <c r="G72" s="7">
        <f>43+10</f>
        <v>53</v>
      </c>
      <c r="H72" s="7"/>
      <c r="I72" s="7">
        <v>22</v>
      </c>
      <c r="J72" s="7">
        <v>57</v>
      </c>
      <c r="K72" s="14">
        <f t="shared" si="2"/>
        <v>233</v>
      </c>
    </row>
    <row r="73" spans="1:11">
      <c r="A73" s="7">
        <v>35</v>
      </c>
      <c r="B73" s="1" t="s">
        <v>198</v>
      </c>
      <c r="C73" s="5" t="s">
        <v>180</v>
      </c>
      <c r="D73" s="6">
        <v>84</v>
      </c>
      <c r="E73" s="7"/>
      <c r="F73" s="7"/>
      <c r="G73" s="7">
        <v>22</v>
      </c>
      <c r="H73" s="7">
        <v>120</v>
      </c>
      <c r="I73" s="7"/>
      <c r="J73" s="7"/>
      <c r="K73" s="14">
        <f t="shared" si="2"/>
        <v>226</v>
      </c>
    </row>
    <row r="74" spans="1:11">
      <c r="A74" s="7">
        <v>128</v>
      </c>
      <c r="B74" s="1" t="s">
        <v>114</v>
      </c>
      <c r="C74" s="5" t="s">
        <v>180</v>
      </c>
      <c r="D74" s="6">
        <v>22</v>
      </c>
      <c r="E74" s="7"/>
      <c r="F74" s="7">
        <v>37</v>
      </c>
      <c r="G74" s="7">
        <v>40</v>
      </c>
      <c r="H74" s="7">
        <v>21</v>
      </c>
      <c r="I74" s="7">
        <v>72</v>
      </c>
      <c r="J74" s="7">
        <v>31</v>
      </c>
      <c r="K74" s="14">
        <f t="shared" si="2"/>
        <v>223</v>
      </c>
    </row>
    <row r="75" spans="1:11">
      <c r="A75" s="7">
        <v>187</v>
      </c>
      <c r="B75" s="1" t="s">
        <v>163</v>
      </c>
      <c r="C75" s="5" t="s">
        <v>181</v>
      </c>
      <c r="D75" s="6">
        <v>6.84992</v>
      </c>
      <c r="E75" s="7">
        <v>5.5</v>
      </c>
      <c r="F75" s="7">
        <v>9</v>
      </c>
      <c r="G75" s="7">
        <v>14</v>
      </c>
      <c r="H75" s="7">
        <v>4</v>
      </c>
      <c r="I75" s="7">
        <v>104</v>
      </c>
      <c r="J75" s="7">
        <v>76</v>
      </c>
      <c r="K75" s="14">
        <f t="shared" si="2"/>
        <v>219.34992</v>
      </c>
    </row>
    <row r="76" spans="1:11">
      <c r="A76" s="7">
        <v>107</v>
      </c>
      <c r="B76" s="1" t="s">
        <v>95</v>
      </c>
      <c r="C76" s="5" t="s">
        <v>181</v>
      </c>
      <c r="D76" s="6">
        <v>40.348999999999997</v>
      </c>
      <c r="E76" s="7">
        <v>15</v>
      </c>
      <c r="F76" s="7">
        <v>27</v>
      </c>
      <c r="G76" s="7">
        <v>40</v>
      </c>
      <c r="H76" s="7"/>
      <c r="I76" s="7">
        <v>69</v>
      </c>
      <c r="J76" s="7">
        <v>28</v>
      </c>
      <c r="K76" s="14">
        <f t="shared" si="2"/>
        <v>219.34899999999999</v>
      </c>
    </row>
    <row r="77" spans="1:11">
      <c r="A77" s="7">
        <v>84</v>
      </c>
      <c r="B77" s="1" t="s">
        <v>73</v>
      </c>
      <c r="C77" s="5" t="s">
        <v>181</v>
      </c>
      <c r="D77" s="6">
        <v>32.327150000000003</v>
      </c>
      <c r="E77" s="7">
        <v>19</v>
      </c>
      <c r="F77" s="7">
        <v>29</v>
      </c>
      <c r="G77" s="7">
        <v>42</v>
      </c>
      <c r="H77" s="7">
        <v>16</v>
      </c>
      <c r="I77" s="7">
        <v>50</v>
      </c>
      <c r="J77" s="7">
        <v>31</v>
      </c>
      <c r="K77" s="14">
        <f t="shared" si="2"/>
        <v>219.32715000000002</v>
      </c>
    </row>
    <row r="78" spans="1:11">
      <c r="A78" s="7">
        <v>71</v>
      </c>
      <c r="B78" s="1" t="s">
        <v>62</v>
      </c>
      <c r="C78" s="5" t="s">
        <v>181</v>
      </c>
      <c r="D78" s="6">
        <v>3.12</v>
      </c>
      <c r="E78" s="7">
        <v>32</v>
      </c>
      <c r="F78" s="7">
        <v>3.7</v>
      </c>
      <c r="G78" s="7">
        <v>3</v>
      </c>
      <c r="H78" s="7">
        <v>21</v>
      </c>
      <c r="I78" s="7">
        <v>92</v>
      </c>
      <c r="J78" s="7">
        <v>59</v>
      </c>
      <c r="K78" s="14">
        <f t="shared" si="2"/>
        <v>213.82</v>
      </c>
    </row>
    <row r="79" spans="1:11">
      <c r="A79" s="7">
        <v>20</v>
      </c>
      <c r="B79" s="1" t="s">
        <v>16</v>
      </c>
      <c r="C79" s="5" t="s">
        <v>180</v>
      </c>
      <c r="D79" s="6">
        <v>8</v>
      </c>
      <c r="E79" s="7">
        <v>22</v>
      </c>
      <c r="F79" s="7">
        <v>17</v>
      </c>
      <c r="G79" s="7"/>
      <c r="H79" s="7">
        <v>15</v>
      </c>
      <c r="I79" s="7">
        <v>71</v>
      </c>
      <c r="J79" s="7">
        <v>80</v>
      </c>
      <c r="K79" s="14">
        <f t="shared" si="2"/>
        <v>213</v>
      </c>
    </row>
    <row r="80" spans="1:11">
      <c r="A80" s="7">
        <v>26</v>
      </c>
      <c r="B80" s="1" t="s">
        <v>192</v>
      </c>
      <c r="C80" s="5" t="s">
        <v>180</v>
      </c>
      <c r="D80" s="6"/>
      <c r="E80" s="7"/>
      <c r="F80" s="7">
        <v>30</v>
      </c>
      <c r="G80" s="7">
        <v>8</v>
      </c>
      <c r="H80" s="7"/>
      <c r="I80" s="7">
        <v>89</v>
      </c>
      <c r="J80" s="7">
        <v>84</v>
      </c>
      <c r="K80" s="14">
        <f t="shared" si="2"/>
        <v>211</v>
      </c>
    </row>
    <row r="81" spans="1:11">
      <c r="A81" s="7">
        <v>147</v>
      </c>
      <c r="B81" s="1" t="s">
        <v>126</v>
      </c>
      <c r="C81" s="5" t="s">
        <v>181</v>
      </c>
      <c r="D81" s="6">
        <v>35.647750000000002</v>
      </c>
      <c r="E81" s="7">
        <v>16</v>
      </c>
      <c r="F81" s="7">
        <v>56</v>
      </c>
      <c r="G81" s="7">
        <v>28</v>
      </c>
      <c r="H81" s="7">
        <v>12</v>
      </c>
      <c r="I81" s="7">
        <v>37</v>
      </c>
      <c r="J81" s="7">
        <v>23</v>
      </c>
      <c r="K81" s="14">
        <f t="shared" si="2"/>
        <v>207.64775</v>
      </c>
    </row>
    <row r="82" spans="1:11">
      <c r="A82" s="7">
        <v>117</v>
      </c>
      <c r="B82" s="1" t="s">
        <v>105</v>
      </c>
      <c r="C82" s="5" t="s">
        <v>180</v>
      </c>
      <c r="D82" s="6">
        <v>11</v>
      </c>
      <c r="E82" s="7">
        <v>19</v>
      </c>
      <c r="F82" s="7">
        <v>11</v>
      </c>
      <c r="G82" s="7">
        <v>22</v>
      </c>
      <c r="H82" s="7">
        <v>3</v>
      </c>
      <c r="I82" s="7">
        <v>29</v>
      </c>
      <c r="J82" s="7">
        <v>112</v>
      </c>
      <c r="K82" s="14">
        <f t="shared" si="2"/>
        <v>207</v>
      </c>
    </row>
    <row r="83" spans="1:11">
      <c r="A83" s="7">
        <v>64</v>
      </c>
      <c r="B83" s="1" t="s">
        <v>56</v>
      </c>
      <c r="C83" s="5" t="s">
        <v>180</v>
      </c>
      <c r="D83" s="6">
        <v>18</v>
      </c>
      <c r="E83" s="7"/>
      <c r="F83" s="7">
        <v>24</v>
      </c>
      <c r="G83" s="7">
        <v>158</v>
      </c>
      <c r="H83" s="7"/>
      <c r="I83" s="7">
        <v>1</v>
      </c>
      <c r="J83" s="7"/>
      <c r="K83" s="14">
        <f t="shared" si="2"/>
        <v>201</v>
      </c>
    </row>
    <row r="84" spans="1:11">
      <c r="A84" s="7">
        <v>91</v>
      </c>
      <c r="B84" s="1" t="s">
        <v>80</v>
      </c>
      <c r="C84" s="5" t="s">
        <v>181</v>
      </c>
      <c r="D84" s="6">
        <v>18.357199999999999</v>
      </c>
      <c r="E84" s="7">
        <v>13</v>
      </c>
      <c r="F84" s="7">
        <v>24</v>
      </c>
      <c r="G84" s="7">
        <v>26</v>
      </c>
      <c r="H84" s="7">
        <v>8</v>
      </c>
      <c r="I84" s="7">
        <v>73</v>
      </c>
      <c r="J84" s="7">
        <v>35</v>
      </c>
      <c r="K84" s="14">
        <f t="shared" si="2"/>
        <v>197.35720000000001</v>
      </c>
    </row>
    <row r="85" spans="1:11">
      <c r="A85" s="7">
        <v>171</v>
      </c>
      <c r="B85" s="1" t="s">
        <v>147</v>
      </c>
      <c r="C85" s="5" t="s">
        <v>181</v>
      </c>
      <c r="D85" s="6">
        <v>27.749400000000001</v>
      </c>
      <c r="E85" s="7">
        <v>21</v>
      </c>
      <c r="F85" s="7">
        <v>21</v>
      </c>
      <c r="G85" s="7">
        <v>27</v>
      </c>
      <c r="H85" s="7">
        <v>15</v>
      </c>
      <c r="I85" s="7">
        <v>43</v>
      </c>
      <c r="J85" s="7">
        <v>33</v>
      </c>
      <c r="K85" s="14">
        <f t="shared" si="2"/>
        <v>187.74940000000001</v>
      </c>
    </row>
    <row r="86" spans="1:11">
      <c r="A86" s="7">
        <v>72</v>
      </c>
      <c r="B86" s="8" t="s">
        <v>186</v>
      </c>
      <c r="C86" s="9" t="s">
        <v>180</v>
      </c>
      <c r="D86" s="6"/>
      <c r="E86" s="7">
        <v>140</v>
      </c>
      <c r="F86" s="7"/>
      <c r="G86" s="7"/>
      <c r="H86" s="7">
        <v>32</v>
      </c>
      <c r="I86" s="7"/>
      <c r="J86" s="7"/>
      <c r="K86" s="14">
        <f t="shared" si="2"/>
        <v>172</v>
      </c>
    </row>
    <row r="87" spans="1:11">
      <c r="A87" s="7">
        <v>13</v>
      </c>
      <c r="B87" s="1" t="s">
        <v>11</v>
      </c>
      <c r="C87" s="5" t="s">
        <v>181</v>
      </c>
      <c r="D87" s="6">
        <v>62.762</v>
      </c>
      <c r="E87" s="7"/>
      <c r="F87" s="7">
        <v>40</v>
      </c>
      <c r="G87" s="7">
        <v>60</v>
      </c>
      <c r="H87" s="7"/>
      <c r="I87" s="7"/>
      <c r="J87" s="7"/>
      <c r="K87" s="14">
        <f t="shared" si="2"/>
        <v>162.762</v>
      </c>
    </row>
    <row r="88" spans="1:11">
      <c r="A88" s="7">
        <v>127</v>
      </c>
      <c r="B88" s="1" t="s">
        <v>113</v>
      </c>
      <c r="C88" s="5" t="s">
        <v>180</v>
      </c>
      <c r="D88" s="6">
        <v>54</v>
      </c>
      <c r="E88" s="7"/>
      <c r="F88" s="7">
        <v>34</v>
      </c>
      <c r="G88" s="7">
        <v>30</v>
      </c>
      <c r="H88" s="7">
        <v>41</v>
      </c>
      <c r="I88" s="7"/>
      <c r="J88" s="7"/>
      <c r="K88" s="14">
        <f t="shared" si="2"/>
        <v>159</v>
      </c>
    </row>
    <row r="89" spans="1:11">
      <c r="A89" s="7">
        <v>136</v>
      </c>
      <c r="B89" s="1" t="s">
        <v>194</v>
      </c>
      <c r="C89" s="5" t="s">
        <v>180</v>
      </c>
      <c r="D89" s="6">
        <v>77</v>
      </c>
      <c r="E89" s="7"/>
      <c r="F89" s="7">
        <v>39</v>
      </c>
      <c r="G89" s="7"/>
      <c r="H89" s="7">
        <v>41</v>
      </c>
      <c r="I89" s="7"/>
      <c r="J89" s="7"/>
      <c r="K89" s="14">
        <f t="shared" si="2"/>
        <v>157</v>
      </c>
    </row>
    <row r="90" spans="1:11">
      <c r="A90" s="7">
        <v>139</v>
      </c>
      <c r="B90" s="1" t="s">
        <v>195</v>
      </c>
      <c r="C90" s="5" t="s">
        <v>180</v>
      </c>
      <c r="D90" s="6">
        <v>39</v>
      </c>
      <c r="E90" s="7"/>
      <c r="F90" s="7">
        <v>53</v>
      </c>
      <c r="G90" s="7">
        <v>59</v>
      </c>
      <c r="H90" s="7"/>
      <c r="I90" s="7"/>
      <c r="J90" s="7"/>
      <c r="K90" s="14">
        <f t="shared" si="2"/>
        <v>151</v>
      </c>
    </row>
    <row r="91" spans="1:11">
      <c r="A91" s="7">
        <v>173</v>
      </c>
      <c r="B91" s="1" t="s">
        <v>149</v>
      </c>
      <c r="C91" s="5" t="s">
        <v>180</v>
      </c>
      <c r="D91" s="6">
        <v>67</v>
      </c>
      <c r="E91" s="7">
        <v>5</v>
      </c>
      <c r="F91" s="7">
        <v>14</v>
      </c>
      <c r="G91" s="7">
        <v>6</v>
      </c>
      <c r="H91" s="7">
        <v>6</v>
      </c>
      <c r="I91" s="7"/>
      <c r="J91" s="7">
        <v>53</v>
      </c>
      <c r="K91" s="14">
        <f t="shared" si="2"/>
        <v>151</v>
      </c>
    </row>
    <row r="92" spans="1:11">
      <c r="A92" s="7">
        <v>149</v>
      </c>
      <c r="B92" s="1" t="s">
        <v>128</v>
      </c>
      <c r="C92" s="5" t="s">
        <v>181</v>
      </c>
      <c r="D92" s="6">
        <v>9.6126000000000005</v>
      </c>
      <c r="E92" s="7">
        <v>9.6</v>
      </c>
      <c r="F92" s="7">
        <v>21</v>
      </c>
      <c r="G92" s="7">
        <v>16</v>
      </c>
      <c r="H92" s="7">
        <v>14</v>
      </c>
      <c r="I92" s="7">
        <v>38</v>
      </c>
      <c r="J92" s="7">
        <v>38</v>
      </c>
      <c r="K92" s="14">
        <f t="shared" si="2"/>
        <v>146.21260000000001</v>
      </c>
    </row>
    <row r="93" spans="1:11">
      <c r="A93" s="7">
        <v>58</v>
      </c>
      <c r="B93" s="1" t="s">
        <v>51</v>
      </c>
      <c r="C93" s="5" t="s">
        <v>180</v>
      </c>
      <c r="D93" s="6">
        <v>18</v>
      </c>
      <c r="E93" s="7"/>
      <c r="F93" s="7">
        <v>58</v>
      </c>
      <c r="G93" s="7">
        <v>68</v>
      </c>
      <c r="H93" s="7"/>
      <c r="I93" s="7"/>
      <c r="J93" s="7"/>
      <c r="K93" s="14">
        <f t="shared" si="2"/>
        <v>144</v>
      </c>
    </row>
    <row r="94" spans="1:11">
      <c r="A94" s="7">
        <v>46</v>
      </c>
      <c r="B94" s="1" t="s">
        <v>39</v>
      </c>
      <c r="C94" s="5" t="s">
        <v>180</v>
      </c>
      <c r="D94" s="6">
        <v>0</v>
      </c>
      <c r="E94" s="7"/>
      <c r="F94" s="7"/>
      <c r="G94" s="7"/>
      <c r="H94" s="7">
        <v>142</v>
      </c>
      <c r="I94" s="7"/>
      <c r="J94" s="7"/>
      <c r="K94" s="14">
        <f t="shared" si="2"/>
        <v>142</v>
      </c>
    </row>
    <row r="95" spans="1:11">
      <c r="A95" s="7">
        <v>74</v>
      </c>
      <c r="B95" s="1" t="s">
        <v>64</v>
      </c>
      <c r="C95" s="5" t="s">
        <v>180</v>
      </c>
      <c r="D95" s="6">
        <v>17</v>
      </c>
      <c r="E95" s="7"/>
      <c r="F95" s="7"/>
      <c r="G95" s="7">
        <v>7</v>
      </c>
      <c r="H95" s="7">
        <v>13</v>
      </c>
      <c r="I95" s="7">
        <f>28+19</f>
        <v>47</v>
      </c>
      <c r="J95" s="7">
        <f>37+17</f>
        <v>54</v>
      </c>
      <c r="K95" s="14">
        <f t="shared" si="2"/>
        <v>138</v>
      </c>
    </row>
    <row r="96" spans="1:11">
      <c r="A96" s="7">
        <v>166</v>
      </c>
      <c r="B96" s="1" t="s">
        <v>142</v>
      </c>
      <c r="C96" s="5" t="s">
        <v>180</v>
      </c>
      <c r="D96" s="6">
        <v>25</v>
      </c>
      <c r="E96" s="7">
        <v>23</v>
      </c>
      <c r="F96" s="7">
        <v>50</v>
      </c>
      <c r="G96" s="7">
        <v>12</v>
      </c>
      <c r="H96" s="7">
        <v>28</v>
      </c>
      <c r="I96" s="7"/>
      <c r="J96" s="7"/>
      <c r="K96" s="14">
        <f t="shared" si="2"/>
        <v>138</v>
      </c>
    </row>
    <row r="97" spans="1:11">
      <c r="A97" s="7">
        <v>189</v>
      </c>
      <c r="B97" s="1" t="s">
        <v>165</v>
      </c>
      <c r="C97" s="5" t="s">
        <v>181</v>
      </c>
      <c r="D97" s="6">
        <v>28.64</v>
      </c>
      <c r="E97" s="7">
        <v>9</v>
      </c>
      <c r="F97" s="7">
        <v>21</v>
      </c>
      <c r="G97" s="7">
        <v>24</v>
      </c>
      <c r="H97" s="7">
        <v>9.4</v>
      </c>
      <c r="I97" s="7">
        <v>22</v>
      </c>
      <c r="J97" s="7">
        <v>23</v>
      </c>
      <c r="K97" s="14">
        <f t="shared" si="2"/>
        <v>137.04000000000002</v>
      </c>
    </row>
    <row r="98" spans="1:11">
      <c r="A98" s="7">
        <v>3</v>
      </c>
      <c r="B98" s="1" t="s">
        <v>2</v>
      </c>
      <c r="C98" s="5" t="s">
        <v>180</v>
      </c>
      <c r="D98" s="6">
        <v>0</v>
      </c>
      <c r="E98" s="7">
        <v>23</v>
      </c>
      <c r="F98" s="7"/>
      <c r="G98" s="7">
        <v>64</v>
      </c>
      <c r="H98" s="7"/>
      <c r="I98" s="7">
        <v>19</v>
      </c>
      <c r="J98" s="7">
        <v>20</v>
      </c>
      <c r="K98" s="14">
        <f t="shared" si="2"/>
        <v>126</v>
      </c>
    </row>
    <row r="99" spans="1:11">
      <c r="A99" s="7">
        <v>193</v>
      </c>
      <c r="B99" s="8" t="s">
        <v>189</v>
      </c>
      <c r="C99" s="5" t="s">
        <v>181</v>
      </c>
      <c r="D99" s="6">
        <v>9.0568000000000008</v>
      </c>
      <c r="E99" s="7">
        <v>10</v>
      </c>
      <c r="F99" s="7">
        <v>14</v>
      </c>
      <c r="G99" s="7">
        <v>22</v>
      </c>
      <c r="H99" s="7">
        <v>15</v>
      </c>
      <c r="I99" s="7">
        <v>26</v>
      </c>
      <c r="J99" s="7">
        <v>27</v>
      </c>
      <c r="K99" s="14">
        <f t="shared" si="2"/>
        <v>123.05680000000001</v>
      </c>
    </row>
    <row r="100" spans="1:11">
      <c r="A100" s="7">
        <v>31</v>
      </c>
      <c r="B100" s="1" t="s">
        <v>25</v>
      </c>
      <c r="C100" s="5" t="s">
        <v>181</v>
      </c>
      <c r="D100" s="6">
        <v>8.7759999999999998</v>
      </c>
      <c r="E100" s="7"/>
      <c r="F100" s="7">
        <v>5.9</v>
      </c>
      <c r="G100" s="7">
        <v>36</v>
      </c>
      <c r="H100" s="7"/>
      <c r="I100" s="7">
        <v>69</v>
      </c>
      <c r="J100" s="7"/>
      <c r="K100" s="14">
        <f t="shared" ref="K100:K131" si="3">SUM(D100:J100)</f>
        <v>119.676</v>
      </c>
    </row>
    <row r="101" spans="1:11">
      <c r="A101" s="7">
        <v>75</v>
      </c>
      <c r="B101" s="1" t="s">
        <v>65</v>
      </c>
      <c r="C101" s="5" t="s">
        <v>180</v>
      </c>
      <c r="D101" s="6">
        <v>13</v>
      </c>
      <c r="E101" s="7">
        <v>24</v>
      </c>
      <c r="F101" s="7"/>
      <c r="G101" s="7"/>
      <c r="H101" s="7">
        <v>13</v>
      </c>
      <c r="I101" s="7">
        <v>11</v>
      </c>
      <c r="J101" s="7">
        <v>58</v>
      </c>
      <c r="K101" s="14">
        <f t="shared" si="3"/>
        <v>119</v>
      </c>
    </row>
    <row r="102" spans="1:11">
      <c r="A102" s="7">
        <v>96</v>
      </c>
      <c r="B102" s="1" t="s">
        <v>84</v>
      </c>
      <c r="C102" s="5" t="s">
        <v>181</v>
      </c>
      <c r="D102" s="6">
        <v>5.19</v>
      </c>
      <c r="E102" s="7">
        <v>3.6</v>
      </c>
      <c r="F102" s="7">
        <v>24</v>
      </c>
      <c r="G102" s="7">
        <v>23</v>
      </c>
      <c r="H102" s="7">
        <v>5</v>
      </c>
      <c r="I102" s="7">
        <v>29</v>
      </c>
      <c r="J102" s="7">
        <v>26</v>
      </c>
      <c r="K102" s="14">
        <f t="shared" si="3"/>
        <v>115.78999999999999</v>
      </c>
    </row>
    <row r="103" spans="1:11">
      <c r="A103" s="7">
        <v>1</v>
      </c>
      <c r="B103" s="1" t="s">
        <v>1</v>
      </c>
      <c r="C103" s="5" t="s">
        <v>180</v>
      </c>
      <c r="D103" s="6">
        <v>1</v>
      </c>
      <c r="E103" s="7"/>
      <c r="F103" s="7"/>
      <c r="G103" s="7"/>
      <c r="H103" s="7">
        <v>95</v>
      </c>
      <c r="I103" s="7">
        <v>15</v>
      </c>
      <c r="J103" s="7">
        <v>3</v>
      </c>
      <c r="K103" s="14">
        <f t="shared" si="3"/>
        <v>114</v>
      </c>
    </row>
    <row r="104" spans="1:11">
      <c r="A104" s="7">
        <v>62</v>
      </c>
      <c r="B104" s="1" t="s">
        <v>54</v>
      </c>
      <c r="C104" s="5" t="s">
        <v>181</v>
      </c>
      <c r="D104" s="6">
        <v>8.2090499999999995</v>
      </c>
      <c r="E104" s="7">
        <v>7</v>
      </c>
      <c r="F104" s="7">
        <v>16</v>
      </c>
      <c r="G104" s="7">
        <v>8.6</v>
      </c>
      <c r="H104" s="7">
        <v>4</v>
      </c>
      <c r="I104" s="7">
        <v>31</v>
      </c>
      <c r="J104" s="7">
        <v>38</v>
      </c>
      <c r="K104" s="14">
        <f t="shared" si="3"/>
        <v>112.80905</v>
      </c>
    </row>
    <row r="105" spans="1:11">
      <c r="A105" s="7">
        <v>44</v>
      </c>
      <c r="B105" s="1" t="s">
        <v>37</v>
      </c>
      <c r="C105" s="5" t="s">
        <v>181</v>
      </c>
      <c r="D105" s="6">
        <v>3.76</v>
      </c>
      <c r="E105" s="7">
        <v>6</v>
      </c>
      <c r="F105" s="7">
        <v>22</v>
      </c>
      <c r="G105" s="7">
        <v>22</v>
      </c>
      <c r="H105" s="7">
        <v>10</v>
      </c>
      <c r="I105" s="7">
        <v>31</v>
      </c>
      <c r="J105" s="7">
        <v>17</v>
      </c>
      <c r="K105" s="14">
        <f t="shared" si="3"/>
        <v>111.75999999999999</v>
      </c>
    </row>
    <row r="106" spans="1:11">
      <c r="A106" s="7">
        <v>165</v>
      </c>
      <c r="B106" s="1" t="s">
        <v>141</v>
      </c>
      <c r="C106" s="5" t="s">
        <v>181</v>
      </c>
      <c r="D106" s="6">
        <v>0.24</v>
      </c>
      <c r="E106" s="7">
        <v>8.3000000000000007</v>
      </c>
      <c r="F106" s="7">
        <v>15</v>
      </c>
      <c r="G106" s="7">
        <v>13</v>
      </c>
      <c r="H106" s="7">
        <v>4</v>
      </c>
      <c r="I106" s="7">
        <v>51</v>
      </c>
      <c r="J106" s="7">
        <v>15</v>
      </c>
      <c r="K106" s="14">
        <f t="shared" si="3"/>
        <v>106.53999999999999</v>
      </c>
    </row>
    <row r="107" spans="1:11">
      <c r="A107" s="7">
        <v>70</v>
      </c>
      <c r="B107" s="1" t="s">
        <v>61</v>
      </c>
      <c r="C107" s="5" t="s">
        <v>180</v>
      </c>
      <c r="D107" s="6">
        <v>14</v>
      </c>
      <c r="E107" s="7">
        <v>60</v>
      </c>
      <c r="F107" s="7"/>
      <c r="G107" s="7"/>
      <c r="H107" s="7">
        <v>2</v>
      </c>
      <c r="I107" s="7"/>
      <c r="J107" s="7">
        <v>30</v>
      </c>
      <c r="K107" s="14">
        <f t="shared" si="3"/>
        <v>106</v>
      </c>
    </row>
    <row r="108" spans="1:11">
      <c r="A108" s="7">
        <v>156</v>
      </c>
      <c r="B108" s="1" t="s">
        <v>133</v>
      </c>
      <c r="C108" s="5" t="s">
        <v>181</v>
      </c>
      <c r="D108" s="6">
        <v>12.627800000000001</v>
      </c>
      <c r="E108" s="7">
        <v>7.6</v>
      </c>
      <c r="F108" s="7">
        <v>26</v>
      </c>
      <c r="G108" s="7">
        <v>16</v>
      </c>
      <c r="H108" s="7">
        <v>9</v>
      </c>
      <c r="I108" s="7">
        <v>17</v>
      </c>
      <c r="J108" s="7">
        <v>16</v>
      </c>
      <c r="K108" s="14">
        <f t="shared" si="3"/>
        <v>104.2278</v>
      </c>
    </row>
    <row r="109" spans="1:11">
      <c r="A109" s="7">
        <v>11</v>
      </c>
      <c r="B109" s="1" t="s">
        <v>9</v>
      </c>
      <c r="C109" s="5" t="s">
        <v>181</v>
      </c>
      <c r="D109" s="6">
        <v>14.84</v>
      </c>
      <c r="E109" s="7"/>
      <c r="F109" s="7">
        <v>2.2000000000000002</v>
      </c>
      <c r="G109" s="7">
        <v>3.7</v>
      </c>
      <c r="H109" s="7"/>
      <c r="I109" s="7">
        <v>80</v>
      </c>
      <c r="J109" s="7"/>
      <c r="K109" s="14">
        <f t="shared" si="3"/>
        <v>100.74</v>
      </c>
    </row>
    <row r="110" spans="1:11">
      <c r="A110" s="7">
        <v>179</v>
      </c>
      <c r="B110" s="1" t="s">
        <v>155</v>
      </c>
      <c r="C110" s="5" t="s">
        <v>181</v>
      </c>
      <c r="D110" s="6">
        <v>1.56</v>
      </c>
      <c r="E110" s="7">
        <v>0.5</v>
      </c>
      <c r="F110" s="7"/>
      <c r="G110" s="7"/>
      <c r="H110" s="7">
        <v>98</v>
      </c>
      <c r="I110" s="7"/>
      <c r="J110" s="7"/>
      <c r="K110" s="14">
        <f t="shared" si="3"/>
        <v>100.06</v>
      </c>
    </row>
    <row r="111" spans="1:11">
      <c r="A111" s="7">
        <v>87</v>
      </c>
      <c r="B111" s="1" t="s">
        <v>76</v>
      </c>
      <c r="C111" s="5" t="s">
        <v>181</v>
      </c>
      <c r="D111" s="6">
        <v>9.3149999999999995</v>
      </c>
      <c r="E111" s="7">
        <v>10</v>
      </c>
      <c r="F111" s="7">
        <v>18</v>
      </c>
      <c r="G111" s="7">
        <v>16</v>
      </c>
      <c r="H111" s="7">
        <v>5</v>
      </c>
      <c r="I111" s="7">
        <v>22</v>
      </c>
      <c r="J111" s="7">
        <v>16</v>
      </c>
      <c r="K111" s="14">
        <f t="shared" si="3"/>
        <v>96.314999999999998</v>
      </c>
    </row>
    <row r="112" spans="1:11">
      <c r="A112" s="7">
        <v>163</v>
      </c>
      <c r="B112" s="1" t="s">
        <v>139</v>
      </c>
      <c r="C112" s="5" t="s">
        <v>181</v>
      </c>
      <c r="D112" s="6">
        <v>7.99</v>
      </c>
      <c r="E112" s="7">
        <v>0.7</v>
      </c>
      <c r="F112" s="7">
        <v>10.5</v>
      </c>
      <c r="G112" s="7">
        <v>13</v>
      </c>
      <c r="H112" s="7">
        <v>14</v>
      </c>
      <c r="I112" s="7">
        <v>42</v>
      </c>
      <c r="J112" s="7">
        <v>8</v>
      </c>
      <c r="K112" s="14">
        <f t="shared" si="3"/>
        <v>96.19</v>
      </c>
    </row>
    <row r="113" spans="1:11">
      <c r="A113" s="7">
        <v>22</v>
      </c>
      <c r="B113" s="8" t="s">
        <v>206</v>
      </c>
      <c r="C113" s="5" t="s">
        <v>181</v>
      </c>
      <c r="D113" s="6"/>
      <c r="E113" s="7"/>
      <c r="F113" s="7"/>
      <c r="G113" s="7"/>
      <c r="H113" s="7"/>
      <c r="I113" s="7">
        <v>94</v>
      </c>
      <c r="J113" s="7">
        <v>1</v>
      </c>
      <c r="K113" s="14">
        <f t="shared" si="3"/>
        <v>95</v>
      </c>
    </row>
    <row r="114" spans="1:11">
      <c r="A114" s="7">
        <v>90</v>
      </c>
      <c r="B114" s="1" t="s">
        <v>79</v>
      </c>
      <c r="C114" s="5" t="s">
        <v>181</v>
      </c>
      <c r="D114" s="6">
        <v>8.9575999999999993</v>
      </c>
      <c r="E114" s="7">
        <v>7.7</v>
      </c>
      <c r="F114" s="7">
        <v>15</v>
      </c>
      <c r="G114" s="7">
        <v>13</v>
      </c>
      <c r="H114" s="7">
        <v>4</v>
      </c>
      <c r="I114" s="7">
        <v>20</v>
      </c>
      <c r="J114" s="7">
        <v>26</v>
      </c>
      <c r="K114" s="14">
        <f t="shared" si="3"/>
        <v>94.657600000000002</v>
      </c>
    </row>
    <row r="115" spans="1:11">
      <c r="A115" s="7">
        <v>116</v>
      </c>
      <c r="B115" s="1" t="s">
        <v>104</v>
      </c>
      <c r="C115" s="5" t="s">
        <v>181</v>
      </c>
      <c r="D115" s="6">
        <v>6.7</v>
      </c>
      <c r="E115" s="7">
        <v>11</v>
      </c>
      <c r="F115" s="7">
        <v>9</v>
      </c>
      <c r="G115" s="7">
        <v>13</v>
      </c>
      <c r="H115" s="7">
        <v>3.6</v>
      </c>
      <c r="I115" s="7">
        <v>23</v>
      </c>
      <c r="J115" s="7">
        <v>28</v>
      </c>
      <c r="K115" s="14">
        <f t="shared" si="3"/>
        <v>94.300000000000011</v>
      </c>
    </row>
    <row r="116" spans="1:11">
      <c r="A116" s="7">
        <v>77</v>
      </c>
      <c r="B116" s="1" t="s">
        <v>67</v>
      </c>
      <c r="C116" s="5" t="s">
        <v>180</v>
      </c>
      <c r="D116" s="6">
        <v>6</v>
      </c>
      <c r="E116" s="7"/>
      <c r="F116" s="7">
        <v>20</v>
      </c>
      <c r="G116" s="7">
        <v>20</v>
      </c>
      <c r="H116" s="7">
        <v>13</v>
      </c>
      <c r="I116" s="7">
        <v>14</v>
      </c>
      <c r="J116" s="7">
        <v>17</v>
      </c>
      <c r="K116" s="14">
        <f t="shared" si="3"/>
        <v>90</v>
      </c>
    </row>
    <row r="117" spans="1:11">
      <c r="A117" s="7">
        <v>101</v>
      </c>
      <c r="B117" s="1" t="s">
        <v>89</v>
      </c>
      <c r="C117" s="5" t="s">
        <v>181</v>
      </c>
      <c r="D117" s="6">
        <v>16.138500000000001</v>
      </c>
      <c r="E117" s="7">
        <v>4.9000000000000004</v>
      </c>
      <c r="F117" s="7">
        <v>13</v>
      </c>
      <c r="G117" s="7">
        <v>12</v>
      </c>
      <c r="H117" s="7">
        <v>4.7</v>
      </c>
      <c r="I117" s="7">
        <v>11</v>
      </c>
      <c r="J117" s="7">
        <v>26</v>
      </c>
      <c r="K117" s="14">
        <f t="shared" si="3"/>
        <v>87.738500000000002</v>
      </c>
    </row>
    <row r="118" spans="1:11">
      <c r="A118" s="7">
        <v>33</v>
      </c>
      <c r="B118" s="1" t="s">
        <v>27</v>
      </c>
      <c r="C118" s="5" t="s">
        <v>181</v>
      </c>
      <c r="D118" s="6">
        <v>9.5424000000000007</v>
      </c>
      <c r="E118" s="7">
        <v>9</v>
      </c>
      <c r="F118" s="7">
        <v>9</v>
      </c>
      <c r="G118" s="7">
        <v>10.7</v>
      </c>
      <c r="H118" s="7">
        <v>2.2000000000000002</v>
      </c>
      <c r="I118" s="7">
        <v>27</v>
      </c>
      <c r="J118" s="7">
        <v>17</v>
      </c>
      <c r="K118" s="14">
        <f t="shared" si="3"/>
        <v>84.442400000000006</v>
      </c>
    </row>
    <row r="119" spans="1:11">
      <c r="A119" s="7">
        <v>164</v>
      </c>
      <c r="B119" s="1" t="s">
        <v>140</v>
      </c>
      <c r="C119" s="5" t="s">
        <v>181</v>
      </c>
      <c r="D119" s="6">
        <v>11.266999999999999</v>
      </c>
      <c r="E119" s="7">
        <v>4</v>
      </c>
      <c r="F119" s="7">
        <v>10</v>
      </c>
      <c r="G119" s="7">
        <v>16</v>
      </c>
      <c r="H119" s="7">
        <v>5</v>
      </c>
      <c r="I119" s="7">
        <v>25</v>
      </c>
      <c r="J119" s="7">
        <v>13</v>
      </c>
      <c r="K119" s="14">
        <f t="shared" si="3"/>
        <v>84.266999999999996</v>
      </c>
    </row>
    <row r="120" spans="1:11">
      <c r="A120" s="7">
        <v>108</v>
      </c>
      <c r="B120" s="1" t="s">
        <v>96</v>
      </c>
      <c r="C120" s="5" t="s">
        <v>181</v>
      </c>
      <c r="D120" s="6">
        <v>16.501999999999999</v>
      </c>
      <c r="E120" s="7">
        <v>2.5</v>
      </c>
      <c r="F120" s="7">
        <v>9.5</v>
      </c>
      <c r="G120" s="7">
        <v>11</v>
      </c>
      <c r="H120" s="7">
        <v>13</v>
      </c>
      <c r="I120" s="7">
        <v>14</v>
      </c>
      <c r="J120" s="7">
        <v>15</v>
      </c>
      <c r="K120" s="14">
        <f t="shared" si="3"/>
        <v>81.501999999999995</v>
      </c>
    </row>
    <row r="121" spans="1:11">
      <c r="A121" s="7">
        <v>152</v>
      </c>
      <c r="B121" s="1" t="s">
        <v>131</v>
      </c>
      <c r="C121" s="5" t="s">
        <v>180</v>
      </c>
      <c r="D121" s="6">
        <v>32</v>
      </c>
      <c r="E121" s="7"/>
      <c r="F121" s="7">
        <v>17</v>
      </c>
      <c r="G121" s="7">
        <v>31</v>
      </c>
      <c r="H121" s="7"/>
      <c r="I121" s="7"/>
      <c r="J121" s="7"/>
      <c r="K121" s="14">
        <f t="shared" si="3"/>
        <v>80</v>
      </c>
    </row>
    <row r="122" spans="1:11">
      <c r="A122" s="7">
        <v>174</v>
      </c>
      <c r="B122" s="1" t="s">
        <v>150</v>
      </c>
      <c r="C122" s="5" t="s">
        <v>181</v>
      </c>
      <c r="D122" s="6">
        <v>6.0099499999999999</v>
      </c>
      <c r="E122" s="7">
        <v>3.3</v>
      </c>
      <c r="F122" s="7">
        <v>7</v>
      </c>
      <c r="G122" s="7">
        <v>7</v>
      </c>
      <c r="H122" s="7">
        <v>8</v>
      </c>
      <c r="I122" s="7">
        <v>28</v>
      </c>
      <c r="J122" s="7">
        <v>15</v>
      </c>
      <c r="K122" s="14">
        <f t="shared" si="3"/>
        <v>74.309950000000001</v>
      </c>
    </row>
    <row r="123" spans="1:11">
      <c r="A123" s="7">
        <v>54</v>
      </c>
      <c r="B123" s="1" t="s">
        <v>47</v>
      </c>
      <c r="C123" s="5" t="s">
        <v>180</v>
      </c>
      <c r="D123" s="6">
        <v>24</v>
      </c>
      <c r="E123" s="7"/>
      <c r="F123" s="7">
        <v>5</v>
      </c>
      <c r="G123" s="7">
        <v>5</v>
      </c>
      <c r="H123" s="7"/>
      <c r="I123" s="7"/>
      <c r="J123" s="7">
        <v>38</v>
      </c>
      <c r="K123" s="14">
        <f t="shared" si="3"/>
        <v>72</v>
      </c>
    </row>
    <row r="124" spans="1:11">
      <c r="A124" s="7">
        <v>66</v>
      </c>
      <c r="B124" s="1" t="s">
        <v>57</v>
      </c>
      <c r="C124" s="5" t="s">
        <v>180</v>
      </c>
      <c r="D124" s="6">
        <v>7</v>
      </c>
      <c r="E124" s="7">
        <v>34</v>
      </c>
      <c r="F124" s="7">
        <v>13</v>
      </c>
      <c r="G124" s="7">
        <v>5</v>
      </c>
      <c r="H124" s="7">
        <v>10</v>
      </c>
      <c r="I124" s="7"/>
      <c r="J124" s="7"/>
      <c r="K124" s="14">
        <f t="shared" si="3"/>
        <v>69</v>
      </c>
    </row>
    <row r="125" spans="1:11">
      <c r="A125" s="7">
        <v>59</v>
      </c>
      <c r="B125" s="1" t="s">
        <v>52</v>
      </c>
      <c r="C125" s="5" t="s">
        <v>181</v>
      </c>
      <c r="D125" s="6">
        <v>10.8087</v>
      </c>
      <c r="E125" s="7">
        <v>0.4</v>
      </c>
      <c r="F125" s="7">
        <v>11</v>
      </c>
      <c r="G125" s="7">
        <v>12</v>
      </c>
      <c r="H125" s="7">
        <v>8</v>
      </c>
      <c r="I125" s="7">
        <v>8</v>
      </c>
      <c r="J125" s="7">
        <v>14</v>
      </c>
      <c r="K125" s="14">
        <f t="shared" si="3"/>
        <v>64.208699999999993</v>
      </c>
    </row>
    <row r="126" spans="1:11">
      <c r="A126" s="7">
        <v>88</v>
      </c>
      <c r="B126" s="1" t="s">
        <v>77</v>
      </c>
      <c r="C126" s="5" t="s">
        <v>181</v>
      </c>
      <c r="D126" s="6">
        <v>6.8012499999999996</v>
      </c>
      <c r="E126" s="7">
        <v>2.2000000000000002</v>
      </c>
      <c r="F126" s="7">
        <v>9</v>
      </c>
      <c r="G126" s="7">
        <v>12</v>
      </c>
      <c r="H126" s="7">
        <v>3</v>
      </c>
      <c r="I126" s="7">
        <v>17</v>
      </c>
      <c r="J126" s="7">
        <v>12</v>
      </c>
      <c r="K126" s="14">
        <f t="shared" si="3"/>
        <v>62.001249999999999</v>
      </c>
    </row>
    <row r="127" spans="1:11">
      <c r="A127" s="7">
        <v>99</v>
      </c>
      <c r="B127" s="1" t="s">
        <v>87</v>
      </c>
      <c r="C127" s="5" t="s">
        <v>181</v>
      </c>
      <c r="D127" s="6">
        <v>5.4249999999999998</v>
      </c>
      <c r="E127" s="7">
        <v>7.5</v>
      </c>
      <c r="F127" s="7">
        <v>10</v>
      </c>
      <c r="G127" s="7">
        <v>10</v>
      </c>
      <c r="H127" s="7">
        <v>3.9</v>
      </c>
      <c r="I127" s="7">
        <v>12</v>
      </c>
      <c r="J127" s="7">
        <v>13</v>
      </c>
      <c r="K127" s="14">
        <f t="shared" si="3"/>
        <v>61.824999999999996</v>
      </c>
    </row>
    <row r="128" spans="1:11">
      <c r="A128" s="7">
        <v>131</v>
      </c>
      <c r="B128" s="1" t="s">
        <v>117</v>
      </c>
      <c r="C128" s="5" t="s">
        <v>181</v>
      </c>
      <c r="D128" s="6">
        <v>5.9492000000000003</v>
      </c>
      <c r="E128" s="7"/>
      <c r="F128" s="7">
        <v>4</v>
      </c>
      <c r="G128" s="7">
        <v>5.6</v>
      </c>
      <c r="H128" s="7">
        <v>2.9</v>
      </c>
      <c r="I128" s="7">
        <v>31</v>
      </c>
      <c r="J128" s="7">
        <v>12</v>
      </c>
      <c r="K128" s="14">
        <f t="shared" si="3"/>
        <v>61.449200000000005</v>
      </c>
    </row>
    <row r="129" spans="1:11">
      <c r="A129" s="7">
        <v>168</v>
      </c>
      <c r="B129" s="1" t="s">
        <v>144</v>
      </c>
      <c r="C129" s="5" t="s">
        <v>180</v>
      </c>
      <c r="D129" s="6">
        <v>23</v>
      </c>
      <c r="E129" s="7"/>
      <c r="F129" s="7">
        <v>13</v>
      </c>
      <c r="G129" s="7">
        <v>15</v>
      </c>
      <c r="H129" s="7">
        <v>7</v>
      </c>
      <c r="I129" s="7"/>
      <c r="J129" s="7"/>
      <c r="K129" s="14">
        <f t="shared" si="3"/>
        <v>58</v>
      </c>
    </row>
    <row r="130" spans="1:11">
      <c r="A130" s="7">
        <v>81</v>
      </c>
      <c r="B130" s="1" t="s">
        <v>70</v>
      </c>
      <c r="C130" s="5" t="s">
        <v>181</v>
      </c>
      <c r="D130" s="6">
        <v>9.24</v>
      </c>
      <c r="E130" s="7">
        <v>1.6</v>
      </c>
      <c r="F130" s="7">
        <v>6.4</v>
      </c>
      <c r="G130" s="7">
        <v>8</v>
      </c>
      <c r="H130" s="7">
        <v>5</v>
      </c>
      <c r="I130" s="7">
        <v>16</v>
      </c>
      <c r="J130" s="7">
        <v>7.6</v>
      </c>
      <c r="K130" s="14">
        <f t="shared" si="3"/>
        <v>53.84</v>
      </c>
    </row>
    <row r="131" spans="1:11">
      <c r="A131" s="7">
        <v>109</v>
      </c>
      <c r="B131" s="1" t="s">
        <v>97</v>
      </c>
      <c r="C131" s="5" t="s">
        <v>181</v>
      </c>
      <c r="D131" s="6">
        <v>5.60025</v>
      </c>
      <c r="E131" s="7">
        <v>1.5</v>
      </c>
      <c r="F131" s="7">
        <v>9</v>
      </c>
      <c r="G131" s="7">
        <v>10</v>
      </c>
      <c r="H131" s="7">
        <v>4</v>
      </c>
      <c r="I131" s="7">
        <v>11</v>
      </c>
      <c r="J131" s="7">
        <v>10</v>
      </c>
      <c r="K131" s="14">
        <f t="shared" si="3"/>
        <v>51.100250000000003</v>
      </c>
    </row>
    <row r="132" spans="1:11">
      <c r="A132" s="7">
        <v>180</v>
      </c>
      <c r="B132" s="1" t="s">
        <v>156</v>
      </c>
      <c r="C132" s="5" t="s">
        <v>181</v>
      </c>
      <c r="D132" s="6">
        <v>1.7875000000000001</v>
      </c>
      <c r="E132" s="7">
        <v>1.2</v>
      </c>
      <c r="F132" s="7">
        <v>9.1999999999999993</v>
      </c>
      <c r="G132" s="7">
        <v>7</v>
      </c>
      <c r="H132" s="7">
        <v>10</v>
      </c>
      <c r="I132" s="7">
        <v>8.4</v>
      </c>
      <c r="J132" s="7">
        <v>13</v>
      </c>
      <c r="K132" s="14">
        <f t="shared" ref="K132:K163" si="4">SUM(D132:J132)</f>
        <v>50.587499999999999</v>
      </c>
    </row>
    <row r="133" spans="1:11">
      <c r="A133" s="7">
        <v>29</v>
      </c>
      <c r="B133" s="1" t="s">
        <v>23</v>
      </c>
      <c r="C133" s="5" t="s">
        <v>181</v>
      </c>
      <c r="D133" s="6">
        <v>8.0695999999999994</v>
      </c>
      <c r="E133" s="7">
        <v>4</v>
      </c>
      <c r="F133" s="7">
        <v>5</v>
      </c>
      <c r="G133" s="7">
        <v>5.3</v>
      </c>
      <c r="H133" s="7">
        <v>3</v>
      </c>
      <c r="I133" s="7">
        <v>16</v>
      </c>
      <c r="J133" s="7">
        <v>9</v>
      </c>
      <c r="K133" s="14">
        <f t="shared" si="4"/>
        <v>50.369600000000005</v>
      </c>
    </row>
    <row r="134" spans="1:11">
      <c r="A134" s="7">
        <v>65</v>
      </c>
      <c r="B134" s="1" t="s">
        <v>201</v>
      </c>
      <c r="C134" s="5" t="s">
        <v>180</v>
      </c>
      <c r="D134" s="6">
        <v>15</v>
      </c>
      <c r="E134" s="7">
        <v>22</v>
      </c>
      <c r="F134" s="7"/>
      <c r="G134" s="7">
        <v>12</v>
      </c>
      <c r="H134" s="7"/>
      <c r="I134" s="7"/>
      <c r="J134" s="7"/>
      <c r="K134" s="14">
        <f t="shared" si="4"/>
        <v>49</v>
      </c>
    </row>
    <row r="135" spans="1:11">
      <c r="A135" s="7">
        <v>138</v>
      </c>
      <c r="B135" s="1" t="s">
        <v>121</v>
      </c>
      <c r="C135" s="5" t="s">
        <v>181</v>
      </c>
      <c r="D135" s="6">
        <v>6.9</v>
      </c>
      <c r="E135" s="7">
        <v>4.9000000000000004</v>
      </c>
      <c r="F135" s="7">
        <v>3.6</v>
      </c>
      <c r="G135" s="7">
        <v>5.5</v>
      </c>
      <c r="H135" s="7">
        <v>3.7</v>
      </c>
      <c r="I135" s="7">
        <v>12</v>
      </c>
      <c r="J135" s="7">
        <v>11</v>
      </c>
      <c r="K135" s="14">
        <f t="shared" si="4"/>
        <v>47.599999999999994</v>
      </c>
    </row>
    <row r="136" spans="1:11">
      <c r="A136" s="7">
        <v>162</v>
      </c>
      <c r="B136" s="1" t="s">
        <v>138</v>
      </c>
      <c r="C136" s="5" t="s">
        <v>181</v>
      </c>
      <c r="D136" s="6">
        <v>6.2373399999999997</v>
      </c>
      <c r="E136" s="7">
        <v>4</v>
      </c>
      <c r="F136" s="7">
        <v>7.4</v>
      </c>
      <c r="G136" s="7">
        <v>7.4</v>
      </c>
      <c r="H136" s="7">
        <v>3.3</v>
      </c>
      <c r="I136" s="7">
        <v>11</v>
      </c>
      <c r="J136" s="7">
        <v>7</v>
      </c>
      <c r="K136" s="14">
        <f t="shared" si="4"/>
        <v>46.337339999999998</v>
      </c>
    </row>
    <row r="137" spans="1:11">
      <c r="A137" s="7">
        <v>93</v>
      </c>
      <c r="B137" s="1" t="s">
        <v>82</v>
      </c>
      <c r="C137" s="5" t="s">
        <v>181</v>
      </c>
      <c r="D137" s="6">
        <v>9.1387999999999998</v>
      </c>
      <c r="E137" s="7">
        <v>1</v>
      </c>
      <c r="F137" s="7">
        <v>3.8</v>
      </c>
      <c r="G137" s="7">
        <v>6</v>
      </c>
      <c r="H137" s="7">
        <v>8</v>
      </c>
      <c r="I137" s="7">
        <v>15</v>
      </c>
      <c r="J137" s="7">
        <v>3</v>
      </c>
      <c r="K137" s="14">
        <f t="shared" si="4"/>
        <v>45.938800000000001</v>
      </c>
    </row>
    <row r="138" spans="1:11">
      <c r="A138" s="7">
        <v>76</v>
      </c>
      <c r="B138" s="1" t="s">
        <v>66</v>
      </c>
      <c r="C138" s="5" t="s">
        <v>180</v>
      </c>
      <c r="D138" s="6">
        <v>15</v>
      </c>
      <c r="E138" s="7">
        <v>11</v>
      </c>
      <c r="F138" s="7">
        <v>6</v>
      </c>
      <c r="G138" s="7">
        <v>8</v>
      </c>
      <c r="H138" s="7"/>
      <c r="I138" s="7">
        <v>3</v>
      </c>
      <c r="J138" s="7"/>
      <c r="K138" s="14">
        <f t="shared" si="4"/>
        <v>43</v>
      </c>
    </row>
    <row r="139" spans="1:11">
      <c r="A139" s="7">
        <v>176</v>
      </c>
      <c r="B139" s="1" t="s">
        <v>152</v>
      </c>
      <c r="C139" s="5" t="s">
        <v>181</v>
      </c>
      <c r="D139" s="6">
        <v>3.1850000000000001</v>
      </c>
      <c r="E139" s="7">
        <v>0.4</v>
      </c>
      <c r="F139" s="7">
        <v>7</v>
      </c>
      <c r="G139" s="7">
        <v>16</v>
      </c>
      <c r="H139" s="7">
        <v>3.2</v>
      </c>
      <c r="I139" s="7">
        <v>2.2000000000000002</v>
      </c>
      <c r="J139" s="7">
        <v>11</v>
      </c>
      <c r="K139" s="14">
        <f t="shared" si="4"/>
        <v>42.984999999999999</v>
      </c>
    </row>
    <row r="140" spans="1:11">
      <c r="A140" s="7">
        <v>10</v>
      </c>
      <c r="B140" s="1" t="s">
        <v>8</v>
      </c>
      <c r="C140" s="5" t="s">
        <v>181</v>
      </c>
      <c r="D140" s="6">
        <v>5.6787999999999998</v>
      </c>
      <c r="E140" s="7">
        <v>2.4</v>
      </c>
      <c r="F140" s="7">
        <v>5</v>
      </c>
      <c r="G140" s="7">
        <v>5</v>
      </c>
      <c r="H140" s="7">
        <v>0.4</v>
      </c>
      <c r="I140" s="7">
        <v>23</v>
      </c>
      <c r="J140" s="7">
        <v>1.4</v>
      </c>
      <c r="K140" s="14">
        <f t="shared" si="4"/>
        <v>42.878799999999998</v>
      </c>
    </row>
    <row r="141" spans="1:11">
      <c r="A141" s="7">
        <v>57</v>
      </c>
      <c r="B141" s="1" t="s">
        <v>50</v>
      </c>
      <c r="C141" s="5" t="s">
        <v>181</v>
      </c>
      <c r="D141" s="6">
        <v>5.94</v>
      </c>
      <c r="E141" s="7">
        <v>1.3</v>
      </c>
      <c r="F141" s="7">
        <v>16</v>
      </c>
      <c r="G141" s="7">
        <v>2</v>
      </c>
      <c r="H141" s="7"/>
      <c r="I141" s="7">
        <v>8</v>
      </c>
      <c r="J141" s="7">
        <v>8</v>
      </c>
      <c r="K141" s="14">
        <f t="shared" si="4"/>
        <v>41.24</v>
      </c>
    </row>
    <row r="142" spans="1:11">
      <c r="A142" s="7">
        <v>141</v>
      </c>
      <c r="B142" s="1" t="s">
        <v>122</v>
      </c>
      <c r="C142" s="5" t="s">
        <v>180</v>
      </c>
      <c r="D142" s="6">
        <v>41</v>
      </c>
      <c r="E142" s="7"/>
      <c r="F142" s="7"/>
      <c r="G142" s="7"/>
      <c r="H142" s="7"/>
      <c r="I142" s="7"/>
      <c r="J142" s="7"/>
      <c r="K142" s="14">
        <f t="shared" si="4"/>
        <v>41</v>
      </c>
    </row>
    <row r="143" spans="1:11">
      <c r="A143" s="7">
        <v>83</v>
      </c>
      <c r="B143" s="1" t="s">
        <v>72</v>
      </c>
      <c r="C143" s="5" t="s">
        <v>181</v>
      </c>
      <c r="D143" s="6">
        <v>3.88</v>
      </c>
      <c r="E143" s="7">
        <v>4</v>
      </c>
      <c r="F143" s="7">
        <v>5</v>
      </c>
      <c r="G143" s="7">
        <v>6</v>
      </c>
      <c r="H143" s="7">
        <v>1</v>
      </c>
      <c r="I143" s="7">
        <v>13</v>
      </c>
      <c r="J143" s="7">
        <v>8</v>
      </c>
      <c r="K143" s="14">
        <f t="shared" si="4"/>
        <v>40.879999999999995</v>
      </c>
    </row>
    <row r="144" spans="1:11">
      <c r="A144" s="7">
        <v>39</v>
      </c>
      <c r="B144" s="1" t="s">
        <v>32</v>
      </c>
      <c r="C144" s="5" t="s">
        <v>181</v>
      </c>
      <c r="D144" s="6">
        <v>5.55</v>
      </c>
      <c r="E144" s="7">
        <v>7</v>
      </c>
      <c r="F144" s="7">
        <v>7.4</v>
      </c>
      <c r="G144" s="7">
        <v>8</v>
      </c>
      <c r="H144" s="7">
        <v>3</v>
      </c>
      <c r="I144" s="7">
        <v>3.4</v>
      </c>
      <c r="J144" s="7">
        <v>6</v>
      </c>
      <c r="K144" s="14">
        <f t="shared" si="4"/>
        <v>40.35</v>
      </c>
    </row>
    <row r="145" spans="1:11">
      <c r="A145" s="7">
        <v>15</v>
      </c>
      <c r="B145" s="1" t="s">
        <v>12</v>
      </c>
      <c r="C145" s="5" t="s">
        <v>180</v>
      </c>
      <c r="D145" s="6">
        <v>10</v>
      </c>
      <c r="E145" s="7">
        <v>19</v>
      </c>
      <c r="F145" s="7">
        <v>7</v>
      </c>
      <c r="G145" s="7">
        <v>3</v>
      </c>
      <c r="H145" s="7"/>
      <c r="I145" s="7"/>
      <c r="J145" s="7"/>
      <c r="K145" s="14">
        <f t="shared" si="4"/>
        <v>39</v>
      </c>
    </row>
    <row r="146" spans="1:11">
      <c r="A146" s="7">
        <v>89</v>
      </c>
      <c r="B146" s="1" t="s">
        <v>78</v>
      </c>
      <c r="C146" s="5" t="s">
        <v>181</v>
      </c>
      <c r="D146" s="6">
        <v>5.3731999999999998</v>
      </c>
      <c r="E146" s="7">
        <v>1.9</v>
      </c>
      <c r="F146" s="7">
        <v>5</v>
      </c>
      <c r="G146" s="7">
        <v>5</v>
      </c>
      <c r="H146" s="7">
        <v>2</v>
      </c>
      <c r="I146" s="7">
        <v>9</v>
      </c>
      <c r="J146" s="7">
        <v>10</v>
      </c>
      <c r="K146" s="14">
        <f t="shared" si="4"/>
        <v>38.273200000000003</v>
      </c>
    </row>
    <row r="147" spans="1:11">
      <c r="A147" s="7">
        <v>17</v>
      </c>
      <c r="B147" s="1" t="s">
        <v>13</v>
      </c>
      <c r="C147" s="5" t="s">
        <v>181</v>
      </c>
      <c r="D147" s="6">
        <v>10.915800000000001</v>
      </c>
      <c r="E147" s="7">
        <v>16</v>
      </c>
      <c r="F147" s="7">
        <v>0.1</v>
      </c>
      <c r="G147" s="7">
        <v>4.3</v>
      </c>
      <c r="H147" s="7">
        <v>2.2000000000000002</v>
      </c>
      <c r="I147" s="7">
        <v>0.2</v>
      </c>
      <c r="J147" s="7"/>
      <c r="K147" s="14">
        <f t="shared" si="4"/>
        <v>33.715800000000009</v>
      </c>
    </row>
    <row r="148" spans="1:11">
      <c r="A148" s="7">
        <v>45</v>
      </c>
      <c r="B148" s="1" t="s">
        <v>38</v>
      </c>
      <c r="C148" s="5" t="s">
        <v>181</v>
      </c>
      <c r="D148" s="6">
        <v>0</v>
      </c>
      <c r="E148" s="7"/>
      <c r="F148" s="7">
        <v>8</v>
      </c>
      <c r="G148" s="7">
        <v>12</v>
      </c>
      <c r="H148" s="7">
        <v>4</v>
      </c>
      <c r="I148" s="7"/>
      <c r="J148" s="7">
        <v>7</v>
      </c>
      <c r="K148" s="14">
        <f t="shared" si="4"/>
        <v>31</v>
      </c>
    </row>
    <row r="149" spans="1:11">
      <c r="A149" s="7">
        <v>67</v>
      </c>
      <c r="B149" s="1" t="s">
        <v>58</v>
      </c>
      <c r="C149" s="5" t="s">
        <v>180</v>
      </c>
      <c r="D149" s="6">
        <v>0</v>
      </c>
      <c r="E149" s="7"/>
      <c r="F149" s="7">
        <v>3</v>
      </c>
      <c r="G149" s="7"/>
      <c r="H149" s="7">
        <v>3</v>
      </c>
      <c r="I149" s="7"/>
      <c r="J149" s="7">
        <v>24</v>
      </c>
      <c r="K149" s="14">
        <f t="shared" si="4"/>
        <v>30</v>
      </c>
    </row>
    <row r="150" spans="1:11">
      <c r="A150" s="7">
        <v>32</v>
      </c>
      <c r="B150" s="1" t="s">
        <v>26</v>
      </c>
      <c r="C150" s="5" t="s">
        <v>181</v>
      </c>
      <c r="D150" s="6">
        <v>1.48</v>
      </c>
      <c r="E150" s="7"/>
      <c r="F150" s="7">
        <v>4.7</v>
      </c>
      <c r="G150" s="7">
        <v>0.9</v>
      </c>
      <c r="H150" s="7">
        <v>0.2</v>
      </c>
      <c r="I150" s="7"/>
      <c r="J150" s="7">
        <v>18</v>
      </c>
      <c r="K150" s="14">
        <f t="shared" si="4"/>
        <v>25.28</v>
      </c>
    </row>
    <row r="151" spans="1:11">
      <c r="A151" s="7">
        <v>78</v>
      </c>
      <c r="B151" s="8" t="s">
        <v>207</v>
      </c>
      <c r="C151" s="9" t="s">
        <v>180</v>
      </c>
      <c r="D151" s="6"/>
      <c r="E151" s="7"/>
      <c r="F151" s="7"/>
      <c r="G151" s="7"/>
      <c r="H151" s="7"/>
      <c r="I151" s="7">
        <v>22</v>
      </c>
      <c r="J151" s="7"/>
      <c r="K151" s="14">
        <f t="shared" si="4"/>
        <v>22</v>
      </c>
    </row>
    <row r="152" spans="1:11">
      <c r="A152" s="7">
        <v>86</v>
      </c>
      <c r="B152" s="1" t="s">
        <v>75</v>
      </c>
      <c r="C152" s="5" t="s">
        <v>181</v>
      </c>
      <c r="D152" s="6">
        <v>0</v>
      </c>
      <c r="E152" s="7"/>
      <c r="F152" s="7">
        <v>3</v>
      </c>
      <c r="G152" s="7">
        <v>3</v>
      </c>
      <c r="H152" s="7"/>
      <c r="I152" s="7">
        <v>10</v>
      </c>
      <c r="J152" s="7">
        <v>6</v>
      </c>
      <c r="K152" s="14">
        <f t="shared" si="4"/>
        <v>22</v>
      </c>
    </row>
    <row r="153" spans="1:11">
      <c r="A153" s="7">
        <v>30</v>
      </c>
      <c r="B153" s="1" t="s">
        <v>24</v>
      </c>
      <c r="C153" s="5" t="s">
        <v>181</v>
      </c>
      <c r="D153" s="6">
        <v>1.8779999999999999</v>
      </c>
      <c r="E153" s="7">
        <v>0.9</v>
      </c>
      <c r="F153" s="7">
        <v>6.8</v>
      </c>
      <c r="G153" s="7">
        <v>6.7</v>
      </c>
      <c r="H153" s="7">
        <v>1.9</v>
      </c>
      <c r="I153" s="7">
        <v>1.8</v>
      </c>
      <c r="J153" s="7">
        <v>1.6</v>
      </c>
      <c r="K153" s="14">
        <f t="shared" si="4"/>
        <v>21.577999999999999</v>
      </c>
    </row>
    <row r="154" spans="1:11">
      <c r="A154" s="7">
        <v>137</v>
      </c>
      <c r="B154" s="1" t="s">
        <v>204</v>
      </c>
      <c r="C154" s="5" t="s">
        <v>180</v>
      </c>
      <c r="D154" s="6"/>
      <c r="E154" s="7"/>
      <c r="F154" s="7"/>
      <c r="G154" s="7">
        <v>19</v>
      </c>
      <c r="H154" s="7">
        <v>2</v>
      </c>
      <c r="I154" s="7"/>
      <c r="J154" s="7"/>
      <c r="K154" s="14">
        <f t="shared" si="4"/>
        <v>21</v>
      </c>
    </row>
    <row r="155" spans="1:11">
      <c r="A155" s="7">
        <v>145</v>
      </c>
      <c r="B155" s="1" t="s">
        <v>124</v>
      </c>
      <c r="C155" s="5" t="s">
        <v>181</v>
      </c>
      <c r="D155" s="6">
        <v>3.4140000000000001</v>
      </c>
      <c r="E155" s="7">
        <v>6</v>
      </c>
      <c r="F155" s="7">
        <v>1.9</v>
      </c>
      <c r="G155" s="7">
        <v>1</v>
      </c>
      <c r="H155" s="7">
        <v>3.6</v>
      </c>
      <c r="I155" s="7">
        <v>4</v>
      </c>
      <c r="J155" s="7">
        <v>0.2</v>
      </c>
      <c r="K155" s="14">
        <f t="shared" si="4"/>
        <v>20.114000000000001</v>
      </c>
    </row>
    <row r="156" spans="1:11">
      <c r="A156" s="7">
        <v>52</v>
      </c>
      <c r="B156" s="1" t="s">
        <v>45</v>
      </c>
      <c r="C156" s="5" t="s">
        <v>180</v>
      </c>
      <c r="D156" s="6">
        <v>9</v>
      </c>
      <c r="E156" s="7">
        <v>10</v>
      </c>
      <c r="F156" s="7"/>
      <c r="G156" s="7"/>
      <c r="H156" s="7"/>
      <c r="I156" s="7">
        <v>1</v>
      </c>
      <c r="J156" s="7"/>
      <c r="K156" s="14">
        <f t="shared" si="4"/>
        <v>20</v>
      </c>
    </row>
    <row r="157" spans="1:11">
      <c r="A157" s="7">
        <v>68</v>
      </c>
      <c r="B157" s="1" t="s">
        <v>59</v>
      </c>
      <c r="C157" s="5" t="s">
        <v>180</v>
      </c>
      <c r="D157" s="6">
        <v>8</v>
      </c>
      <c r="E157" s="7"/>
      <c r="F157" s="7"/>
      <c r="G157" s="7">
        <v>3</v>
      </c>
      <c r="H157" s="7">
        <v>9</v>
      </c>
      <c r="I157" s="7"/>
      <c r="J157" s="7"/>
      <c r="K157" s="14">
        <f t="shared" si="4"/>
        <v>20</v>
      </c>
    </row>
    <row r="158" spans="1:11">
      <c r="A158" s="7">
        <v>125</v>
      </c>
      <c r="B158" s="1" t="s">
        <v>111</v>
      </c>
      <c r="C158" s="5" t="s">
        <v>181</v>
      </c>
      <c r="D158" s="6">
        <v>3.9750000000000001</v>
      </c>
      <c r="E158" s="7"/>
      <c r="F158" s="7">
        <v>4.9000000000000004</v>
      </c>
      <c r="G158" s="7">
        <v>6</v>
      </c>
      <c r="H158" s="7">
        <v>1.3</v>
      </c>
      <c r="I158" s="7">
        <v>2.2000000000000002</v>
      </c>
      <c r="J158" s="7">
        <v>1.5</v>
      </c>
      <c r="K158" s="14">
        <f t="shared" si="4"/>
        <v>19.875</v>
      </c>
    </row>
    <row r="159" spans="1:11">
      <c r="A159" s="7">
        <v>50</v>
      </c>
      <c r="B159" s="1" t="s">
        <v>43</v>
      </c>
      <c r="C159" s="5" t="s">
        <v>180</v>
      </c>
      <c r="D159" s="6">
        <v>0</v>
      </c>
      <c r="E159" s="7"/>
      <c r="F159" s="7"/>
      <c r="G159" s="7">
        <v>1</v>
      </c>
      <c r="H159" s="7"/>
      <c r="I159" s="7"/>
      <c r="J159" s="7">
        <v>17</v>
      </c>
      <c r="K159" s="14">
        <f t="shared" si="4"/>
        <v>18</v>
      </c>
    </row>
    <row r="160" spans="1:11">
      <c r="A160" s="7">
        <v>196</v>
      </c>
      <c r="B160" s="1" t="s">
        <v>205</v>
      </c>
      <c r="C160" s="5" t="s">
        <v>181</v>
      </c>
      <c r="D160" s="6"/>
      <c r="E160" s="7"/>
      <c r="F160" s="7"/>
      <c r="G160" s="7"/>
      <c r="H160" s="7">
        <v>9.5</v>
      </c>
      <c r="I160" s="7">
        <v>7</v>
      </c>
      <c r="J160" s="7"/>
      <c r="K160" s="14">
        <f t="shared" si="4"/>
        <v>16.5</v>
      </c>
    </row>
    <row r="161" spans="1:11">
      <c r="A161" s="7">
        <v>82</v>
      </c>
      <c r="B161" s="1" t="s">
        <v>71</v>
      </c>
      <c r="C161" s="5" t="s">
        <v>181</v>
      </c>
      <c r="D161" s="6">
        <v>1.044</v>
      </c>
      <c r="E161" s="7">
        <v>2</v>
      </c>
      <c r="F161" s="7">
        <v>1.2</v>
      </c>
      <c r="G161" s="7">
        <v>2.8</v>
      </c>
      <c r="H161" s="7">
        <v>0.5</v>
      </c>
      <c r="I161" s="7">
        <v>5</v>
      </c>
      <c r="J161" s="7">
        <v>2.9</v>
      </c>
      <c r="K161" s="14">
        <f t="shared" si="4"/>
        <v>15.444000000000001</v>
      </c>
    </row>
    <row r="162" spans="1:11">
      <c r="A162" s="7">
        <v>14</v>
      </c>
      <c r="B162" s="8" t="s">
        <v>183</v>
      </c>
      <c r="C162" s="5" t="s">
        <v>180</v>
      </c>
      <c r="D162" s="6"/>
      <c r="E162" s="7">
        <v>15</v>
      </c>
      <c r="F162" s="7"/>
      <c r="G162" s="7"/>
      <c r="H162" s="7"/>
      <c r="I162" s="7"/>
      <c r="J162" s="7"/>
      <c r="K162" s="14">
        <f t="shared" si="4"/>
        <v>15</v>
      </c>
    </row>
    <row r="163" spans="1:11">
      <c r="A163" s="7">
        <v>182</v>
      </c>
      <c r="B163" s="1" t="s">
        <v>158</v>
      </c>
      <c r="C163" s="5" t="s">
        <v>180</v>
      </c>
      <c r="D163" s="6">
        <v>14</v>
      </c>
      <c r="E163" s="7"/>
      <c r="F163" s="7"/>
      <c r="G163" s="7"/>
      <c r="H163" s="7"/>
      <c r="I163" s="7"/>
      <c r="J163" s="7"/>
      <c r="K163" s="14">
        <f t="shared" si="4"/>
        <v>14</v>
      </c>
    </row>
    <row r="164" spans="1:11">
      <c r="A164" s="7">
        <v>41</v>
      </c>
      <c r="B164" s="1" t="s">
        <v>34</v>
      </c>
      <c r="C164" s="5" t="s">
        <v>181</v>
      </c>
      <c r="D164" s="6">
        <v>3.05</v>
      </c>
      <c r="E164" s="7"/>
      <c r="F164" s="7"/>
      <c r="G164" s="7">
        <v>5.8</v>
      </c>
      <c r="H164" s="7"/>
      <c r="I164" s="7">
        <v>0.9</v>
      </c>
      <c r="J164" s="7">
        <v>4</v>
      </c>
      <c r="K164" s="14">
        <f t="shared" ref="K164:K195" si="5">SUM(D164:J164)</f>
        <v>13.75</v>
      </c>
    </row>
    <row r="165" spans="1:11">
      <c r="A165" s="7">
        <v>158</v>
      </c>
      <c r="B165" s="1" t="s">
        <v>135</v>
      </c>
      <c r="C165" s="5" t="s">
        <v>181</v>
      </c>
      <c r="D165" s="6">
        <v>1.46</v>
      </c>
      <c r="E165" s="7">
        <v>0.3</v>
      </c>
      <c r="F165" s="7">
        <v>1.3</v>
      </c>
      <c r="G165" s="7">
        <v>1.1000000000000001</v>
      </c>
      <c r="H165" s="7">
        <v>1.3</v>
      </c>
      <c r="I165" s="7">
        <v>7</v>
      </c>
      <c r="J165" s="7">
        <v>1</v>
      </c>
      <c r="K165" s="14">
        <f t="shared" si="5"/>
        <v>13.46</v>
      </c>
    </row>
    <row r="166" spans="1:11">
      <c r="A166" s="7">
        <v>16</v>
      </c>
      <c r="B166" s="1" t="s">
        <v>197</v>
      </c>
      <c r="C166" s="5" t="s">
        <v>181</v>
      </c>
      <c r="D166" s="6"/>
      <c r="E166" s="7"/>
      <c r="F166" s="7"/>
      <c r="G166" s="7">
        <v>3.8</v>
      </c>
      <c r="H166" s="7"/>
      <c r="I166" s="7">
        <v>7.7</v>
      </c>
      <c r="J166" s="7">
        <v>1.8</v>
      </c>
      <c r="K166" s="14">
        <f t="shared" si="5"/>
        <v>13.3</v>
      </c>
    </row>
    <row r="167" spans="1:11">
      <c r="A167" s="7">
        <v>48</v>
      </c>
      <c r="B167" s="1" t="s">
        <v>41</v>
      </c>
      <c r="C167" s="5" t="s">
        <v>180</v>
      </c>
      <c r="D167" s="6">
        <v>3</v>
      </c>
      <c r="E167" s="7"/>
      <c r="F167" s="7">
        <v>2</v>
      </c>
      <c r="G167" s="7">
        <v>5</v>
      </c>
      <c r="H167" s="7">
        <v>3</v>
      </c>
      <c r="I167" s="7"/>
      <c r="J167" s="7"/>
      <c r="K167" s="14">
        <f t="shared" si="5"/>
        <v>13</v>
      </c>
    </row>
    <row r="168" spans="1:11">
      <c r="A168" s="7">
        <v>79</v>
      </c>
      <c r="B168" s="1" t="s">
        <v>68</v>
      </c>
      <c r="C168" s="5" t="s">
        <v>180</v>
      </c>
      <c r="D168" s="6">
        <v>4</v>
      </c>
      <c r="E168" s="7"/>
      <c r="F168" s="7"/>
      <c r="G168" s="7">
        <v>9</v>
      </c>
      <c r="H168" s="7"/>
      <c r="I168" s="7"/>
      <c r="J168" s="7"/>
      <c r="K168" s="14">
        <f t="shared" si="5"/>
        <v>13</v>
      </c>
    </row>
    <row r="169" spans="1:11">
      <c r="A169" s="7">
        <v>194</v>
      </c>
      <c r="B169" s="8" t="s">
        <v>190</v>
      </c>
      <c r="C169" s="9" t="s">
        <v>181</v>
      </c>
      <c r="D169" s="6"/>
      <c r="E169" s="7">
        <v>5</v>
      </c>
      <c r="F169" s="7"/>
      <c r="G169" s="7">
        <v>0.1</v>
      </c>
      <c r="H169" s="7"/>
      <c r="I169" s="7">
        <v>7.6</v>
      </c>
      <c r="J169" s="7"/>
      <c r="K169" s="14">
        <f t="shared" si="5"/>
        <v>12.7</v>
      </c>
    </row>
    <row r="170" spans="1:11">
      <c r="A170" s="7">
        <v>23</v>
      </c>
      <c r="B170" s="1" t="s">
        <v>18</v>
      </c>
      <c r="C170" s="5" t="s">
        <v>181</v>
      </c>
      <c r="D170" s="6">
        <v>1.2849999999999999</v>
      </c>
      <c r="E170" s="7">
        <v>1</v>
      </c>
      <c r="F170" s="7">
        <v>1.9</v>
      </c>
      <c r="G170" s="7">
        <v>1.5</v>
      </c>
      <c r="H170" s="7">
        <v>0.5</v>
      </c>
      <c r="I170" s="7">
        <v>4.8</v>
      </c>
      <c r="J170" s="7">
        <v>1.7</v>
      </c>
      <c r="K170" s="14">
        <f t="shared" si="5"/>
        <v>12.684999999999999</v>
      </c>
    </row>
    <row r="171" spans="1:11">
      <c r="A171" s="7">
        <v>47</v>
      </c>
      <c r="B171" s="1" t="s">
        <v>40</v>
      </c>
      <c r="C171" s="5" t="s">
        <v>180</v>
      </c>
      <c r="D171" s="6">
        <v>6</v>
      </c>
      <c r="E171" s="7"/>
      <c r="F171" s="7">
        <v>6</v>
      </c>
      <c r="G171" s="7"/>
      <c r="H171" s="7"/>
      <c r="I171" s="7"/>
      <c r="J171" s="7"/>
      <c r="K171" s="14">
        <f t="shared" si="5"/>
        <v>12</v>
      </c>
    </row>
    <row r="172" spans="1:11">
      <c r="A172" s="7">
        <v>126</v>
      </c>
      <c r="B172" s="1" t="s">
        <v>112</v>
      </c>
      <c r="C172" s="5" t="s">
        <v>181</v>
      </c>
      <c r="D172" s="6">
        <v>1.26685</v>
      </c>
      <c r="E172" s="7">
        <v>1.6</v>
      </c>
      <c r="F172" s="7">
        <v>2.1</v>
      </c>
      <c r="G172" s="7">
        <v>2</v>
      </c>
      <c r="H172" s="7">
        <v>1</v>
      </c>
      <c r="I172" s="7">
        <v>1.7</v>
      </c>
      <c r="J172" s="7">
        <v>1.8</v>
      </c>
      <c r="K172" s="14">
        <f t="shared" si="5"/>
        <v>11.466850000000001</v>
      </c>
    </row>
    <row r="173" spans="1:11">
      <c r="A173" s="7">
        <v>69</v>
      </c>
      <c r="B173" s="1" t="s">
        <v>60</v>
      </c>
      <c r="C173" s="5" t="s">
        <v>180</v>
      </c>
      <c r="D173" s="6">
        <v>0</v>
      </c>
      <c r="E173" s="7">
        <v>10</v>
      </c>
      <c r="F173" s="7"/>
      <c r="G173" s="7"/>
      <c r="H173" s="7"/>
      <c r="I173" s="7"/>
      <c r="J173" s="7"/>
      <c r="K173" s="14">
        <f t="shared" si="5"/>
        <v>10</v>
      </c>
    </row>
    <row r="174" spans="1:11">
      <c r="A174" s="7">
        <v>133</v>
      </c>
      <c r="B174" s="1" t="s">
        <v>119</v>
      </c>
      <c r="C174" s="5" t="s">
        <v>180</v>
      </c>
      <c r="D174" s="6">
        <v>10</v>
      </c>
      <c r="E174" s="7"/>
      <c r="F174" s="7"/>
      <c r="G174" s="7"/>
      <c r="H174" s="7"/>
      <c r="I174" s="7"/>
      <c r="J174" s="7"/>
      <c r="K174" s="14">
        <f t="shared" si="5"/>
        <v>10</v>
      </c>
    </row>
    <row r="175" spans="1:11">
      <c r="A175" s="7">
        <v>34</v>
      </c>
      <c r="B175" s="1" t="s">
        <v>28</v>
      </c>
      <c r="C175" s="5" t="s">
        <v>180</v>
      </c>
      <c r="D175" s="6">
        <v>0</v>
      </c>
      <c r="E175" s="7"/>
      <c r="F175" s="7"/>
      <c r="G175" s="7">
        <v>8</v>
      </c>
      <c r="H175" s="7"/>
      <c r="I175" s="7"/>
      <c r="J175" s="7"/>
      <c r="K175" s="14">
        <f t="shared" si="5"/>
        <v>8</v>
      </c>
    </row>
    <row r="176" spans="1:11">
      <c r="A176" s="7">
        <v>37</v>
      </c>
      <c r="B176" s="1" t="s">
        <v>30</v>
      </c>
      <c r="C176" s="5" t="s">
        <v>180</v>
      </c>
      <c r="D176" s="6">
        <v>4</v>
      </c>
      <c r="E176" s="7"/>
      <c r="F176" s="7">
        <v>4</v>
      </c>
      <c r="G176" s="7"/>
      <c r="H176" s="7"/>
      <c r="I176" s="7"/>
      <c r="J176" s="7"/>
      <c r="K176" s="14">
        <f t="shared" si="5"/>
        <v>8</v>
      </c>
    </row>
    <row r="177" spans="1:11">
      <c r="A177" s="7">
        <v>94</v>
      </c>
      <c r="B177" s="1" t="s">
        <v>193</v>
      </c>
      <c r="C177" s="5" t="s">
        <v>181</v>
      </c>
      <c r="D177" s="6"/>
      <c r="E177" s="7"/>
      <c r="F177" s="7">
        <v>4.5999999999999996</v>
      </c>
      <c r="G177" s="7"/>
      <c r="H177" s="7"/>
      <c r="I177" s="7">
        <v>3.4</v>
      </c>
      <c r="J177" s="7"/>
      <c r="K177" s="14">
        <f t="shared" si="5"/>
        <v>8</v>
      </c>
    </row>
    <row r="178" spans="1:11">
      <c r="A178" s="7">
        <v>130</v>
      </c>
      <c r="B178" s="1" t="s">
        <v>116</v>
      </c>
      <c r="C178" s="5" t="s">
        <v>180</v>
      </c>
      <c r="D178" s="6">
        <v>0</v>
      </c>
      <c r="E178" s="7">
        <v>8</v>
      </c>
      <c r="F178" s="7"/>
      <c r="G178" s="7"/>
      <c r="H178" s="7"/>
      <c r="I178" s="7"/>
      <c r="J178" s="7"/>
      <c r="K178" s="14">
        <f t="shared" si="5"/>
        <v>8</v>
      </c>
    </row>
    <row r="179" spans="1:11">
      <c r="A179" s="7">
        <v>181</v>
      </c>
      <c r="B179" s="1" t="s">
        <v>157</v>
      </c>
      <c r="C179" s="5" t="s">
        <v>180</v>
      </c>
      <c r="D179" s="6">
        <v>3</v>
      </c>
      <c r="E179" s="7">
        <v>2</v>
      </c>
      <c r="F179" s="7">
        <v>3</v>
      </c>
      <c r="G179" s="7"/>
      <c r="H179" s="7"/>
      <c r="I179" s="7"/>
      <c r="J179" s="7"/>
      <c r="K179" s="14">
        <f t="shared" si="5"/>
        <v>8</v>
      </c>
    </row>
    <row r="180" spans="1:11">
      <c r="A180" s="7">
        <v>157</v>
      </c>
      <c r="B180" s="1" t="s">
        <v>134</v>
      </c>
      <c r="C180" s="5" t="s">
        <v>181</v>
      </c>
      <c r="D180" s="6">
        <v>0.89200000000000002</v>
      </c>
      <c r="E180" s="7">
        <v>0.1</v>
      </c>
      <c r="F180" s="7">
        <v>0.5</v>
      </c>
      <c r="G180" s="7">
        <v>0.6</v>
      </c>
      <c r="H180" s="7">
        <v>1.6</v>
      </c>
      <c r="I180" s="7">
        <v>1.5</v>
      </c>
      <c r="J180" s="7">
        <v>1.3</v>
      </c>
      <c r="K180" s="14">
        <f t="shared" si="5"/>
        <v>6.492</v>
      </c>
    </row>
    <row r="181" spans="1:11">
      <c r="A181" s="7">
        <v>51</v>
      </c>
      <c r="B181" s="1" t="s">
        <v>44</v>
      </c>
      <c r="C181" s="5" t="s">
        <v>180</v>
      </c>
      <c r="D181" s="6">
        <v>6</v>
      </c>
      <c r="E181" s="7"/>
      <c r="F181" s="7"/>
      <c r="G181" s="7"/>
      <c r="H181" s="7"/>
      <c r="I181" s="7"/>
      <c r="J181" s="7"/>
      <c r="K181" s="14">
        <f t="shared" si="5"/>
        <v>6</v>
      </c>
    </row>
    <row r="182" spans="1:11">
      <c r="A182" s="7">
        <v>135</v>
      </c>
      <c r="B182" s="1" t="s">
        <v>120</v>
      </c>
      <c r="C182" s="5" t="s">
        <v>181</v>
      </c>
      <c r="D182" s="6">
        <v>0.87</v>
      </c>
      <c r="E182" s="7">
        <v>1.8</v>
      </c>
      <c r="F182" s="7">
        <v>0.5</v>
      </c>
      <c r="G182" s="7">
        <v>0.3</v>
      </c>
      <c r="H182" s="7">
        <v>0.6</v>
      </c>
      <c r="I182" s="7">
        <v>1</v>
      </c>
      <c r="J182" s="7"/>
      <c r="K182" s="14">
        <f t="shared" si="5"/>
        <v>5.0699999999999994</v>
      </c>
    </row>
    <row r="183" spans="1:11">
      <c r="A183" s="7">
        <v>38</v>
      </c>
      <c r="B183" s="1" t="s">
        <v>31</v>
      </c>
      <c r="C183" s="5" t="s">
        <v>180</v>
      </c>
      <c r="D183" s="6">
        <v>3</v>
      </c>
      <c r="E183" s="7"/>
      <c r="F183" s="7">
        <v>2</v>
      </c>
      <c r="G183" s="7"/>
      <c r="H183" s="7"/>
      <c r="I183" s="7"/>
      <c r="J183" s="7"/>
      <c r="K183" s="14">
        <f t="shared" si="5"/>
        <v>5</v>
      </c>
    </row>
    <row r="184" spans="1:11">
      <c r="A184" s="7">
        <v>98</v>
      </c>
      <c r="B184" s="1" t="s">
        <v>86</v>
      </c>
      <c r="C184" s="5" t="s">
        <v>181</v>
      </c>
      <c r="D184" s="6">
        <v>0.17105000000000001</v>
      </c>
      <c r="E184" s="7">
        <v>0.9</v>
      </c>
      <c r="F184" s="7">
        <v>0.3</v>
      </c>
      <c r="G184" s="7">
        <v>0.3</v>
      </c>
      <c r="H184" s="7">
        <v>2.2999999999999998</v>
      </c>
      <c r="I184" s="7">
        <v>0.2</v>
      </c>
      <c r="J184" s="7">
        <v>0.2</v>
      </c>
      <c r="K184" s="14">
        <f t="shared" si="5"/>
        <v>4.3710500000000003</v>
      </c>
    </row>
    <row r="185" spans="1:11">
      <c r="A185" s="7">
        <v>175</v>
      </c>
      <c r="B185" s="1" t="s">
        <v>151</v>
      </c>
      <c r="C185" s="5" t="s">
        <v>181</v>
      </c>
      <c r="D185" s="6">
        <v>0.3528</v>
      </c>
      <c r="E185" s="7">
        <v>1</v>
      </c>
      <c r="F185" s="7">
        <v>0.7</v>
      </c>
      <c r="G185" s="7">
        <v>0.4</v>
      </c>
      <c r="H185" s="7">
        <v>0.4</v>
      </c>
      <c r="I185" s="7">
        <v>1</v>
      </c>
      <c r="J185" s="7">
        <v>0.5</v>
      </c>
      <c r="K185" s="14">
        <f t="shared" si="5"/>
        <v>4.3528000000000002</v>
      </c>
    </row>
    <row r="186" spans="1:11">
      <c r="A186" s="7">
        <v>102</v>
      </c>
      <c r="B186" s="1" t="s">
        <v>90</v>
      </c>
      <c r="C186" s="5" t="s">
        <v>181</v>
      </c>
      <c r="D186" s="6">
        <v>9.5100000000000004E-2</v>
      </c>
      <c r="E186" s="7">
        <v>0.2</v>
      </c>
      <c r="F186" s="7">
        <v>0.7</v>
      </c>
      <c r="G186" s="7">
        <v>1</v>
      </c>
      <c r="H186" s="7">
        <v>0.3</v>
      </c>
      <c r="I186" s="7">
        <v>0.9</v>
      </c>
      <c r="J186" s="7">
        <v>0.9</v>
      </c>
      <c r="K186" s="14">
        <f t="shared" si="5"/>
        <v>4.0950999999999995</v>
      </c>
    </row>
    <row r="187" spans="1:11">
      <c r="A187" s="7">
        <v>36</v>
      </c>
      <c r="B187" s="1" t="s">
        <v>29</v>
      </c>
      <c r="C187" s="5" t="s">
        <v>180</v>
      </c>
      <c r="D187" s="6">
        <v>4</v>
      </c>
      <c r="E187" s="7"/>
      <c r="F187" s="7"/>
      <c r="G187" s="7"/>
      <c r="H187" s="7"/>
      <c r="I187" s="7"/>
      <c r="J187" s="7"/>
      <c r="K187" s="14">
        <f t="shared" si="5"/>
        <v>4</v>
      </c>
    </row>
    <row r="188" spans="1:11">
      <c r="A188" s="7">
        <v>18</v>
      </c>
      <c r="B188" s="1" t="s">
        <v>14</v>
      </c>
      <c r="C188" s="5" t="s">
        <v>181</v>
      </c>
      <c r="D188" s="6">
        <v>0.53659999999999997</v>
      </c>
      <c r="E188" s="7">
        <v>0.2</v>
      </c>
      <c r="F188" s="7">
        <v>0.7</v>
      </c>
      <c r="G188" s="7">
        <v>0.5</v>
      </c>
      <c r="H188" s="7">
        <v>0.4</v>
      </c>
      <c r="I188" s="7">
        <v>1</v>
      </c>
      <c r="J188" s="7">
        <v>0.6</v>
      </c>
      <c r="K188" s="14">
        <f t="shared" si="5"/>
        <v>3.9365999999999999</v>
      </c>
    </row>
    <row r="189" spans="1:11">
      <c r="A189" s="7">
        <v>95</v>
      </c>
      <c r="B189" s="1" t="s">
        <v>83</v>
      </c>
      <c r="C189" s="5" t="s">
        <v>181</v>
      </c>
      <c r="D189" s="6">
        <v>0.44500000000000001</v>
      </c>
      <c r="E189" s="7"/>
      <c r="F189" s="7">
        <v>0.3</v>
      </c>
      <c r="G189" s="7"/>
      <c r="H189" s="7">
        <v>1.9</v>
      </c>
      <c r="I189" s="7">
        <v>1.1000000000000001</v>
      </c>
      <c r="J189" s="7"/>
      <c r="K189" s="14">
        <f t="shared" si="5"/>
        <v>3.7450000000000001</v>
      </c>
    </row>
    <row r="190" spans="1:11">
      <c r="A190" s="7">
        <v>197</v>
      </c>
      <c r="B190" s="8" t="s">
        <v>191</v>
      </c>
      <c r="C190" s="9" t="s">
        <v>181</v>
      </c>
      <c r="D190" s="6"/>
      <c r="E190" s="7">
        <v>0.3</v>
      </c>
      <c r="F190" s="7"/>
      <c r="G190" s="7"/>
      <c r="H190" s="7"/>
      <c r="I190" s="7">
        <v>1.5</v>
      </c>
      <c r="J190" s="7">
        <v>1.6</v>
      </c>
      <c r="K190" s="14">
        <f t="shared" si="5"/>
        <v>3.4000000000000004</v>
      </c>
    </row>
    <row r="191" spans="1:11">
      <c r="A191" s="7">
        <v>42</v>
      </c>
      <c r="B191" s="1" t="s">
        <v>35</v>
      </c>
      <c r="C191" s="5" t="s">
        <v>181</v>
      </c>
      <c r="D191" s="6">
        <v>4.0000000000000001E-3</v>
      </c>
      <c r="E191" s="7"/>
      <c r="F191" s="7">
        <v>2.2999999999999998</v>
      </c>
      <c r="G191" s="7">
        <v>1</v>
      </c>
      <c r="H191" s="7"/>
      <c r="I191" s="7"/>
      <c r="J191" s="7"/>
      <c r="K191" s="14">
        <f t="shared" si="5"/>
        <v>3.3039999999999998</v>
      </c>
    </row>
    <row r="192" spans="1:11">
      <c r="A192" s="7">
        <v>9</v>
      </c>
      <c r="B192" s="1" t="s">
        <v>7</v>
      </c>
      <c r="C192" s="5" t="s">
        <v>181</v>
      </c>
      <c r="D192" s="6">
        <v>0</v>
      </c>
      <c r="E192" s="7"/>
      <c r="F192" s="7"/>
      <c r="G192" s="7">
        <v>3.2</v>
      </c>
      <c r="H192" s="7"/>
      <c r="I192" s="7"/>
      <c r="J192" s="7"/>
      <c r="K192" s="14">
        <f t="shared" si="5"/>
        <v>3.2</v>
      </c>
    </row>
    <row r="193" spans="1:11">
      <c r="A193" s="7">
        <v>53</v>
      </c>
      <c r="B193" s="1" t="s">
        <v>46</v>
      </c>
      <c r="C193" s="5" t="s">
        <v>180</v>
      </c>
      <c r="D193" s="6">
        <v>0</v>
      </c>
      <c r="E193" s="7"/>
      <c r="F193" s="7">
        <v>2</v>
      </c>
      <c r="G193" s="7"/>
      <c r="H193" s="7">
        <v>1</v>
      </c>
      <c r="I193" s="7"/>
      <c r="J193" s="7"/>
      <c r="K193" s="14">
        <f t="shared" si="5"/>
        <v>3</v>
      </c>
    </row>
    <row r="194" spans="1:11">
      <c r="A194" s="7">
        <v>56</v>
      </c>
      <c r="B194" s="1" t="s">
        <v>49</v>
      </c>
      <c r="C194" s="5" t="s">
        <v>181</v>
      </c>
      <c r="D194" s="6">
        <v>2.2799999999999998</v>
      </c>
      <c r="E194" s="7"/>
      <c r="F194" s="7">
        <v>0.2</v>
      </c>
      <c r="G194" s="7">
        <v>0.2</v>
      </c>
      <c r="H194" s="7">
        <v>0.2</v>
      </c>
      <c r="I194" s="7"/>
      <c r="J194" s="7"/>
      <c r="K194" s="14">
        <f t="shared" si="5"/>
        <v>2.8800000000000003</v>
      </c>
    </row>
    <row r="195" spans="1:11">
      <c r="A195" s="7">
        <v>186</v>
      </c>
      <c r="B195" s="1" t="s">
        <v>162</v>
      </c>
      <c r="C195" s="5" t="s">
        <v>181</v>
      </c>
      <c r="D195" s="6">
        <v>0</v>
      </c>
      <c r="E195" s="7"/>
      <c r="F195" s="7">
        <v>0.7</v>
      </c>
      <c r="G195" s="7">
        <v>0.4</v>
      </c>
      <c r="H195" s="7"/>
      <c r="I195" s="7">
        <v>0.5</v>
      </c>
      <c r="J195" s="7">
        <v>0.9</v>
      </c>
      <c r="K195" s="14">
        <f t="shared" si="5"/>
        <v>2.5</v>
      </c>
    </row>
    <row r="196" spans="1:11">
      <c r="A196" s="7">
        <v>7</v>
      </c>
      <c r="B196" s="1" t="s">
        <v>6</v>
      </c>
      <c r="C196" s="5" t="s">
        <v>180</v>
      </c>
      <c r="D196" s="6">
        <v>1</v>
      </c>
      <c r="E196" s="7"/>
      <c r="F196" s="7"/>
      <c r="G196" s="7"/>
      <c r="H196" s="7"/>
      <c r="I196" s="7">
        <v>1</v>
      </c>
      <c r="J196" s="7"/>
      <c r="K196" s="14">
        <f t="shared" ref="K196:K200" si="6">SUM(D196:J196)</f>
        <v>2</v>
      </c>
    </row>
    <row r="197" spans="1:11">
      <c r="A197" s="7">
        <v>112</v>
      </c>
      <c r="B197" s="1" t="s">
        <v>100</v>
      </c>
      <c r="C197" s="5" t="s">
        <v>181</v>
      </c>
      <c r="D197" s="6">
        <v>0</v>
      </c>
      <c r="E197" s="7">
        <v>0.2</v>
      </c>
      <c r="F197" s="7">
        <v>0.1</v>
      </c>
      <c r="G197" s="7">
        <v>0.2</v>
      </c>
      <c r="H197" s="7"/>
      <c r="I197" s="7">
        <v>0.4</v>
      </c>
      <c r="J197" s="7">
        <v>0.4</v>
      </c>
      <c r="K197" s="14">
        <f t="shared" si="6"/>
        <v>1.3</v>
      </c>
    </row>
    <row r="198" spans="1:11">
      <c r="A198" s="7">
        <v>49</v>
      </c>
      <c r="B198" s="1" t="s">
        <v>42</v>
      </c>
      <c r="C198" s="5" t="s">
        <v>180</v>
      </c>
      <c r="D198" s="6">
        <v>1</v>
      </c>
      <c r="E198" s="7"/>
      <c r="F198" s="7"/>
      <c r="G198" s="7"/>
      <c r="H198" s="7"/>
      <c r="I198" s="7"/>
      <c r="J198" s="7"/>
      <c r="K198" s="14">
        <f t="shared" si="6"/>
        <v>1</v>
      </c>
    </row>
    <row r="199" spans="1:11">
      <c r="A199" s="7">
        <v>120</v>
      </c>
      <c r="B199" s="8" t="s">
        <v>209</v>
      </c>
      <c r="C199" s="9" t="s">
        <v>181</v>
      </c>
      <c r="D199" s="6"/>
      <c r="E199" s="7"/>
      <c r="F199" s="7"/>
      <c r="G199" s="7"/>
      <c r="H199" s="7"/>
      <c r="I199" s="7">
        <v>0.9</v>
      </c>
      <c r="J199" s="7"/>
      <c r="K199" s="14">
        <f t="shared" si="6"/>
        <v>0.9</v>
      </c>
    </row>
    <row r="200" spans="1:11">
      <c r="A200" s="7">
        <v>155</v>
      </c>
      <c r="B200" s="8" t="s">
        <v>211</v>
      </c>
      <c r="C200" s="9" t="s">
        <v>181</v>
      </c>
      <c r="D200" s="6"/>
      <c r="E200" s="7"/>
      <c r="F200" s="7"/>
      <c r="G200" s="7"/>
      <c r="H200" s="7"/>
      <c r="I200" s="7">
        <v>0.6</v>
      </c>
      <c r="J200" s="7"/>
      <c r="K200" s="14">
        <f t="shared" si="6"/>
        <v>0.6</v>
      </c>
    </row>
  </sheetData>
  <autoFilter ref="K1:K200">
    <sortState ref="A2:K200">
      <sortCondition descending="1" ref="K1:K200"/>
    </sortState>
  </autoFilter>
  <mergeCells count="1">
    <mergeCell ref="A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7"/>
  <sheetViews>
    <sheetView tabSelected="1" workbookViewId="0">
      <selection activeCell="F11" sqref="F11"/>
    </sheetView>
  </sheetViews>
  <sheetFormatPr defaultRowHeight="15"/>
  <cols>
    <col min="1" max="1" width="7.28515625" style="17" customWidth="1"/>
    <col min="2" max="2" width="26" style="15" customWidth="1"/>
    <col min="3" max="3" width="42.5703125" style="16" customWidth="1"/>
    <col min="4" max="4" width="11.7109375" style="17" customWidth="1"/>
    <col min="5" max="5" width="10.42578125" style="17" customWidth="1"/>
    <col min="6" max="6" width="21.5703125" style="18" customWidth="1"/>
    <col min="7" max="7" width="9.5703125" bestFit="1" customWidth="1"/>
    <col min="10" max="10" width="11.42578125" customWidth="1"/>
  </cols>
  <sheetData>
    <row r="2" spans="1:10" ht="15.75" customHeight="1">
      <c r="A2" s="156" t="s">
        <v>290</v>
      </c>
      <c r="B2" s="156"/>
      <c r="C2" s="156"/>
      <c r="D2" s="156"/>
      <c r="E2" s="156"/>
      <c r="F2" s="156"/>
    </row>
    <row r="3" spans="1:10" ht="38.25" customHeight="1">
      <c r="A3" s="157" t="s">
        <v>286</v>
      </c>
      <c r="B3" s="158"/>
      <c r="C3" s="158"/>
      <c r="D3" s="158"/>
      <c r="E3" s="158"/>
      <c r="F3" s="159"/>
      <c r="G3" s="160" t="s">
        <v>291</v>
      </c>
      <c r="H3" s="160"/>
      <c r="I3" s="160"/>
      <c r="J3" s="160"/>
    </row>
    <row r="4" spans="1:10" ht="81" customHeight="1">
      <c r="A4" s="42" t="s">
        <v>213</v>
      </c>
      <c r="B4" s="19" t="s">
        <v>214</v>
      </c>
      <c r="C4" s="20" t="s">
        <v>215</v>
      </c>
      <c r="D4" s="35" t="s">
        <v>216</v>
      </c>
      <c r="E4" s="35" t="s">
        <v>288</v>
      </c>
      <c r="F4" s="20" t="s">
        <v>220</v>
      </c>
      <c r="G4" s="48" t="s">
        <v>320</v>
      </c>
      <c r="H4" s="48" t="s">
        <v>318</v>
      </c>
      <c r="I4" s="48" t="s">
        <v>319</v>
      </c>
      <c r="J4" s="47" t="s">
        <v>289</v>
      </c>
    </row>
    <row r="5" spans="1:10">
      <c r="A5" s="21">
        <v>1</v>
      </c>
      <c r="B5" s="21">
        <v>2</v>
      </c>
      <c r="C5" s="22">
        <v>3</v>
      </c>
      <c r="D5" s="21">
        <v>4</v>
      </c>
      <c r="E5" s="21">
        <v>5</v>
      </c>
      <c r="F5" s="22">
        <v>6</v>
      </c>
      <c r="G5" s="47"/>
      <c r="H5" s="47"/>
      <c r="I5" s="47"/>
      <c r="J5" s="47"/>
    </row>
    <row r="6" spans="1:10" ht="23.25" customHeight="1">
      <c r="A6" s="23">
        <v>1</v>
      </c>
      <c r="B6" s="24" t="s">
        <v>217</v>
      </c>
      <c r="C6" s="25"/>
      <c r="D6" s="26"/>
      <c r="E6" s="26"/>
      <c r="F6" s="25"/>
      <c r="G6" s="49"/>
      <c r="H6" s="49"/>
      <c r="I6" s="49"/>
      <c r="J6" s="49"/>
    </row>
    <row r="7" spans="1:10">
      <c r="A7" s="31">
        <v>1</v>
      </c>
      <c r="B7" s="27" t="s">
        <v>252</v>
      </c>
      <c r="C7" s="30" t="s">
        <v>292</v>
      </c>
      <c r="D7" s="34" t="s">
        <v>222</v>
      </c>
      <c r="E7" s="34" t="s">
        <v>181</v>
      </c>
      <c r="F7" s="29" t="s">
        <v>246</v>
      </c>
      <c r="G7" s="150">
        <v>80</v>
      </c>
      <c r="H7" s="151">
        <v>88</v>
      </c>
      <c r="I7" s="151">
        <v>104.31</v>
      </c>
      <c r="J7" s="73"/>
    </row>
    <row r="8" spans="1:10">
      <c r="A8" s="31">
        <v>2</v>
      </c>
      <c r="B8" s="27" t="s">
        <v>108</v>
      </c>
      <c r="C8" s="30" t="s">
        <v>296</v>
      </c>
      <c r="D8" s="34" t="s">
        <v>222</v>
      </c>
      <c r="E8" s="34" t="s">
        <v>181</v>
      </c>
      <c r="F8" s="29" t="s">
        <v>246</v>
      </c>
      <c r="G8" s="150">
        <v>120</v>
      </c>
      <c r="H8" s="151">
        <v>120</v>
      </c>
      <c r="I8" s="151">
        <v>161.81</v>
      </c>
      <c r="J8" s="73"/>
    </row>
    <row r="9" spans="1:10">
      <c r="A9" s="31">
        <v>3</v>
      </c>
      <c r="B9" s="27" t="s">
        <v>293</v>
      </c>
      <c r="C9" s="33" t="s">
        <v>294</v>
      </c>
      <c r="D9" s="34" t="s">
        <v>222</v>
      </c>
      <c r="E9" s="34" t="s">
        <v>181</v>
      </c>
      <c r="F9" s="29" t="s">
        <v>246</v>
      </c>
      <c r="G9" s="150">
        <v>85</v>
      </c>
      <c r="H9" s="151">
        <v>62</v>
      </c>
      <c r="I9" s="151">
        <v>76.709999999999994</v>
      </c>
      <c r="J9" s="73"/>
    </row>
    <row r="10" spans="1:10">
      <c r="A10" s="31">
        <v>4</v>
      </c>
      <c r="B10" s="27" t="s">
        <v>253</v>
      </c>
      <c r="C10" s="33" t="s">
        <v>295</v>
      </c>
      <c r="D10" s="34" t="s">
        <v>222</v>
      </c>
      <c r="E10" s="34" t="s">
        <v>181</v>
      </c>
      <c r="F10" s="29" t="s">
        <v>246</v>
      </c>
      <c r="G10" s="150">
        <v>70</v>
      </c>
      <c r="H10" s="151">
        <v>75</v>
      </c>
      <c r="I10" s="151">
        <v>76.709999999999994</v>
      </c>
      <c r="J10" s="73"/>
    </row>
    <row r="11" spans="1:10">
      <c r="A11" s="31">
        <v>5</v>
      </c>
      <c r="B11" s="27" t="s">
        <v>254</v>
      </c>
      <c r="C11" s="33" t="s">
        <v>297</v>
      </c>
      <c r="D11" s="34" t="s">
        <v>222</v>
      </c>
      <c r="E11" s="34" t="s">
        <v>181</v>
      </c>
      <c r="F11" s="29" t="s">
        <v>246</v>
      </c>
      <c r="G11" s="150">
        <v>75</v>
      </c>
      <c r="H11" s="151">
        <v>60</v>
      </c>
      <c r="I11" s="151">
        <v>90.5</v>
      </c>
      <c r="J11" s="73"/>
    </row>
    <row r="12" spans="1:10" ht="22.5">
      <c r="A12" s="31">
        <v>6</v>
      </c>
      <c r="B12" s="27" t="s">
        <v>255</v>
      </c>
      <c r="C12" s="33" t="s">
        <v>298</v>
      </c>
      <c r="D12" s="34" t="s">
        <v>222</v>
      </c>
      <c r="E12" s="34" t="s">
        <v>181</v>
      </c>
      <c r="F12" s="29" t="s">
        <v>246</v>
      </c>
      <c r="G12" s="150">
        <v>75</v>
      </c>
      <c r="H12" s="151">
        <v>85</v>
      </c>
      <c r="I12" s="151">
        <v>101.55</v>
      </c>
      <c r="J12" s="73"/>
    </row>
    <row r="13" spans="1:10">
      <c r="A13" s="31">
        <v>7</v>
      </c>
      <c r="B13" s="27" t="s">
        <v>118</v>
      </c>
      <c r="C13" s="33" t="s">
        <v>299</v>
      </c>
      <c r="D13" s="34" t="s">
        <v>222</v>
      </c>
      <c r="E13" s="34" t="s">
        <v>181</v>
      </c>
      <c r="F13" s="29" t="s">
        <v>246</v>
      </c>
      <c r="G13" s="150">
        <v>200</v>
      </c>
      <c r="H13" s="151">
        <v>190</v>
      </c>
      <c r="I13" s="151">
        <v>219.31</v>
      </c>
      <c r="J13" s="73"/>
    </row>
    <row r="14" spans="1:10" ht="20.25" customHeight="1">
      <c r="A14" s="31">
        <v>8</v>
      </c>
      <c r="B14" s="27" t="s">
        <v>111</v>
      </c>
      <c r="C14" s="33" t="s">
        <v>268</v>
      </c>
      <c r="D14" s="28" t="s">
        <v>228</v>
      </c>
      <c r="E14" s="28" t="s">
        <v>181</v>
      </c>
      <c r="F14" s="29" t="s">
        <v>269</v>
      </c>
      <c r="G14" s="150">
        <v>370</v>
      </c>
      <c r="H14" s="151">
        <v>360</v>
      </c>
      <c r="I14" s="151">
        <v>189.41</v>
      </c>
      <c r="J14" s="73"/>
    </row>
    <row r="15" spans="1:10" ht="15" customHeight="1">
      <c r="A15" s="31">
        <v>9</v>
      </c>
      <c r="B15" s="27" t="s">
        <v>241</v>
      </c>
      <c r="C15" s="33" t="s">
        <v>260</v>
      </c>
      <c r="D15" s="28" t="s">
        <v>228</v>
      </c>
      <c r="E15" s="28" t="s">
        <v>181</v>
      </c>
      <c r="F15" s="29" t="s">
        <v>246</v>
      </c>
      <c r="G15" s="150">
        <v>350</v>
      </c>
      <c r="H15" s="151">
        <v>125</v>
      </c>
      <c r="I15" s="151">
        <v>123.2</v>
      </c>
      <c r="J15" s="73"/>
    </row>
    <row r="16" spans="1:10" ht="19.5" customHeight="1">
      <c r="A16" s="31">
        <v>10</v>
      </c>
      <c r="B16" s="27" t="s">
        <v>34</v>
      </c>
      <c r="C16" s="33" t="s">
        <v>259</v>
      </c>
      <c r="D16" s="28" t="s">
        <v>228</v>
      </c>
      <c r="E16" s="28" t="s">
        <v>181</v>
      </c>
      <c r="F16" s="29" t="s">
        <v>246</v>
      </c>
      <c r="G16" s="150">
        <v>360</v>
      </c>
      <c r="H16" s="151">
        <v>90</v>
      </c>
      <c r="I16" s="151">
        <v>80.5</v>
      </c>
      <c r="J16" s="73"/>
    </row>
    <row r="17" spans="1:10" ht="19.5" customHeight="1">
      <c r="A17" s="31">
        <v>11</v>
      </c>
      <c r="B17" s="27" t="s">
        <v>163</v>
      </c>
      <c r="C17" s="33" t="s">
        <v>300</v>
      </c>
      <c r="D17" s="28" t="s">
        <v>224</v>
      </c>
      <c r="E17" s="28" t="s">
        <v>181</v>
      </c>
      <c r="F17" s="29" t="s">
        <v>227</v>
      </c>
      <c r="G17" s="150">
        <v>360</v>
      </c>
      <c r="H17" s="151">
        <v>350</v>
      </c>
      <c r="I17" s="151">
        <v>380.31</v>
      </c>
      <c r="J17" s="73"/>
    </row>
    <row r="18" spans="1:10" ht="25.5">
      <c r="A18" s="31">
        <v>12</v>
      </c>
      <c r="B18" s="27" t="s">
        <v>242</v>
      </c>
      <c r="C18" s="30" t="s">
        <v>245</v>
      </c>
      <c r="D18" s="28" t="s">
        <v>222</v>
      </c>
      <c r="E18" s="28" t="s">
        <v>181</v>
      </c>
      <c r="F18" s="29" t="s">
        <v>251</v>
      </c>
      <c r="G18" s="150">
        <v>195</v>
      </c>
      <c r="H18" s="151">
        <v>240</v>
      </c>
      <c r="I18" s="151">
        <v>168.26</v>
      </c>
      <c r="J18" s="73"/>
    </row>
    <row r="19" spans="1:10">
      <c r="A19" s="31">
        <v>13</v>
      </c>
      <c r="B19" s="43" t="s">
        <v>243</v>
      </c>
      <c r="C19" s="44" t="s">
        <v>301</v>
      </c>
      <c r="D19" s="45" t="s">
        <v>222</v>
      </c>
      <c r="E19" s="45" t="s">
        <v>181</v>
      </c>
      <c r="F19" s="46"/>
      <c r="G19" s="150">
        <v>200</v>
      </c>
      <c r="H19" s="151">
        <v>190</v>
      </c>
      <c r="I19" s="151">
        <v>241.16</v>
      </c>
      <c r="J19" s="73"/>
    </row>
    <row r="20" spans="1:10">
      <c r="A20" s="31">
        <v>14</v>
      </c>
      <c r="B20" s="43" t="s">
        <v>244</v>
      </c>
      <c r="C20" s="44" t="s">
        <v>302</v>
      </c>
      <c r="D20" s="45" t="s">
        <v>222</v>
      </c>
      <c r="E20" s="45" t="s">
        <v>181</v>
      </c>
      <c r="F20" s="46"/>
      <c r="G20" s="150">
        <v>280</v>
      </c>
      <c r="H20" s="151">
        <v>210</v>
      </c>
      <c r="I20" s="151">
        <v>291.76</v>
      </c>
      <c r="J20" s="73"/>
    </row>
    <row r="21" spans="1:10" ht="21.75" customHeight="1">
      <c r="A21" s="31">
        <v>15</v>
      </c>
      <c r="B21" s="27" t="s">
        <v>141</v>
      </c>
      <c r="C21" s="30" t="s">
        <v>303</v>
      </c>
      <c r="D21" s="28" t="s">
        <v>229</v>
      </c>
      <c r="E21" s="28" t="s">
        <v>181</v>
      </c>
      <c r="F21" s="29" t="s">
        <v>235</v>
      </c>
      <c r="G21" s="150">
        <v>175</v>
      </c>
      <c r="H21" s="151">
        <v>90</v>
      </c>
      <c r="I21" s="151">
        <v>95.11</v>
      </c>
      <c r="J21" s="73"/>
    </row>
    <row r="22" spans="1:10">
      <c r="A22" s="31">
        <v>16</v>
      </c>
      <c r="B22" s="27" t="s">
        <v>32</v>
      </c>
      <c r="C22" s="30" t="s">
        <v>304</v>
      </c>
      <c r="D22" s="28" t="s">
        <v>230</v>
      </c>
      <c r="E22" s="28" t="s">
        <v>181</v>
      </c>
      <c r="F22" s="29" t="s">
        <v>256</v>
      </c>
      <c r="G22" s="150">
        <v>380</v>
      </c>
      <c r="H22" s="151">
        <v>310</v>
      </c>
      <c r="I22" s="151">
        <v>244.61</v>
      </c>
      <c r="J22" s="73"/>
    </row>
    <row r="23" spans="1:10">
      <c r="A23" s="31">
        <v>17</v>
      </c>
      <c r="B23" s="27" t="s">
        <v>84</v>
      </c>
      <c r="C23" s="30" t="s">
        <v>305</v>
      </c>
      <c r="D23" s="28" t="s">
        <v>230</v>
      </c>
      <c r="E23" s="28" t="s">
        <v>181</v>
      </c>
      <c r="F23" s="29"/>
      <c r="G23" s="150">
        <v>450</v>
      </c>
      <c r="H23" s="151">
        <v>290</v>
      </c>
      <c r="I23" s="151">
        <v>245.76</v>
      </c>
      <c r="J23" s="73"/>
    </row>
    <row r="24" spans="1:10">
      <c r="A24" s="31">
        <v>18</v>
      </c>
      <c r="B24" s="27" t="s">
        <v>165</v>
      </c>
      <c r="C24" s="30" t="s">
        <v>258</v>
      </c>
      <c r="D24" s="28" t="s">
        <v>230</v>
      </c>
      <c r="E24" s="28" t="s">
        <v>181</v>
      </c>
      <c r="F24" s="29" t="s">
        <v>257</v>
      </c>
      <c r="G24" s="150">
        <v>320</v>
      </c>
      <c r="H24" s="151">
        <v>235</v>
      </c>
      <c r="I24" s="151">
        <v>244.15</v>
      </c>
      <c r="J24" s="73"/>
    </row>
    <row r="25" spans="1:10" ht="21" customHeight="1">
      <c r="A25" s="31">
        <v>19</v>
      </c>
      <c r="B25" s="27" t="s">
        <v>162</v>
      </c>
      <c r="C25" s="30" t="s">
        <v>306</v>
      </c>
      <c r="D25" s="28" t="s">
        <v>230</v>
      </c>
      <c r="E25" s="28" t="s">
        <v>181</v>
      </c>
      <c r="F25" s="29" t="s">
        <v>236</v>
      </c>
      <c r="G25" s="150">
        <v>450</v>
      </c>
      <c r="H25" s="151">
        <v>400</v>
      </c>
      <c r="I25" s="151">
        <v>351.56</v>
      </c>
      <c r="J25" s="73"/>
    </row>
    <row r="26" spans="1:10" ht="25.5" customHeight="1">
      <c r="A26" s="23">
        <v>2</v>
      </c>
      <c r="B26" s="24" t="s">
        <v>218</v>
      </c>
      <c r="C26" s="37"/>
      <c r="D26" s="38"/>
      <c r="E26" s="38"/>
      <c r="F26" s="37"/>
      <c r="G26" s="152"/>
      <c r="H26" s="152"/>
      <c r="I26" s="152"/>
      <c r="J26" s="153"/>
    </row>
    <row r="27" spans="1:10" ht="25.5">
      <c r="A27" s="31">
        <v>20</v>
      </c>
      <c r="B27" s="27" t="s">
        <v>21</v>
      </c>
      <c r="C27" s="44" t="s">
        <v>262</v>
      </c>
      <c r="D27" s="28" t="s">
        <v>225</v>
      </c>
      <c r="E27" s="28" t="s">
        <v>181</v>
      </c>
      <c r="F27" s="29" t="s">
        <v>287</v>
      </c>
      <c r="G27" s="150">
        <v>720</v>
      </c>
      <c r="H27" s="151">
        <v>695</v>
      </c>
      <c r="I27" s="151">
        <v>707.6</v>
      </c>
      <c r="J27" s="73"/>
    </row>
    <row r="28" spans="1:10" ht="23.25" customHeight="1">
      <c r="A28" s="31">
        <v>21</v>
      </c>
      <c r="B28" s="27" t="s">
        <v>85</v>
      </c>
      <c r="C28" s="30" t="s">
        <v>263</v>
      </c>
      <c r="D28" s="28" t="s">
        <v>225</v>
      </c>
      <c r="E28" s="28" t="s">
        <v>181</v>
      </c>
      <c r="F28" s="29"/>
      <c r="G28" s="150">
        <v>270</v>
      </c>
      <c r="H28" s="151">
        <v>250</v>
      </c>
      <c r="I28" s="151">
        <v>240.01</v>
      </c>
      <c r="J28" s="73"/>
    </row>
    <row r="29" spans="1:10" ht="21.75" customHeight="1">
      <c r="A29" s="31">
        <v>22</v>
      </c>
      <c r="B29" s="27" t="s">
        <v>153</v>
      </c>
      <c r="C29" s="29" t="s">
        <v>264</v>
      </c>
      <c r="D29" s="28" t="s">
        <v>225</v>
      </c>
      <c r="E29" s="28" t="s">
        <v>181</v>
      </c>
      <c r="F29" s="29"/>
      <c r="G29" s="150">
        <v>450</v>
      </c>
      <c r="H29" s="151">
        <v>430</v>
      </c>
      <c r="I29" s="151">
        <v>391.81</v>
      </c>
      <c r="J29" s="73"/>
    </row>
    <row r="30" spans="1:10" ht="20.25" customHeight="1">
      <c r="A30" s="31">
        <v>23</v>
      </c>
      <c r="B30" s="27" t="s">
        <v>125</v>
      </c>
      <c r="C30" s="30" t="s">
        <v>317</v>
      </c>
      <c r="D30" s="28" t="s">
        <v>225</v>
      </c>
      <c r="E30" s="28" t="s">
        <v>181</v>
      </c>
      <c r="F30" s="29"/>
      <c r="G30" s="150">
        <v>520</v>
      </c>
      <c r="H30" s="151">
        <v>414</v>
      </c>
      <c r="I30" s="151">
        <v>418.26</v>
      </c>
      <c r="J30" s="73"/>
    </row>
    <row r="31" spans="1:10" ht="23.25" customHeight="1">
      <c r="A31" s="31">
        <v>24</v>
      </c>
      <c r="B31" s="27" t="s">
        <v>126</v>
      </c>
      <c r="C31" s="30" t="s">
        <v>265</v>
      </c>
      <c r="D31" s="28" t="s">
        <v>225</v>
      </c>
      <c r="E31" s="28" t="s">
        <v>181</v>
      </c>
      <c r="F31" s="29"/>
      <c r="G31" s="150">
        <v>440</v>
      </c>
      <c r="H31" s="151">
        <v>355</v>
      </c>
      <c r="I31" s="151">
        <v>346.96</v>
      </c>
      <c r="J31" s="73"/>
    </row>
    <row r="32" spans="1:10">
      <c r="A32" s="31">
        <v>25</v>
      </c>
      <c r="B32" s="27" t="s">
        <v>115</v>
      </c>
      <c r="C32" s="30" t="s">
        <v>316</v>
      </c>
      <c r="D32" s="28" t="s">
        <v>225</v>
      </c>
      <c r="E32" s="28" t="s">
        <v>181</v>
      </c>
      <c r="F32" s="29" t="s">
        <v>261</v>
      </c>
      <c r="G32" s="150">
        <v>350</v>
      </c>
      <c r="H32" s="151">
        <v>320</v>
      </c>
      <c r="I32" s="151">
        <v>292.91000000000003</v>
      </c>
      <c r="J32" s="73"/>
    </row>
    <row r="33" spans="1:10">
      <c r="A33" s="31">
        <v>26</v>
      </c>
      <c r="B33" s="27" t="s">
        <v>137</v>
      </c>
      <c r="C33" s="30" t="s">
        <v>270</v>
      </c>
      <c r="D33" s="28" t="s">
        <v>222</v>
      </c>
      <c r="E33" s="28" t="s">
        <v>181</v>
      </c>
      <c r="F33" s="36"/>
      <c r="G33" s="150">
        <v>500</v>
      </c>
      <c r="H33" s="151">
        <v>480</v>
      </c>
      <c r="I33" s="151">
        <v>469.55</v>
      </c>
      <c r="J33" s="73"/>
    </row>
    <row r="34" spans="1:10" ht="22.5" customHeight="1">
      <c r="A34" s="31">
        <v>27</v>
      </c>
      <c r="B34" s="27" t="s">
        <v>250</v>
      </c>
      <c r="C34" s="30" t="s">
        <v>272</v>
      </c>
      <c r="D34" s="28" t="s">
        <v>222</v>
      </c>
      <c r="E34" s="28" t="s">
        <v>181</v>
      </c>
      <c r="F34" s="36"/>
      <c r="G34" s="150">
        <v>850</v>
      </c>
      <c r="H34" s="151">
        <v>420</v>
      </c>
      <c r="I34" s="151">
        <v>400.55</v>
      </c>
      <c r="J34" s="73"/>
    </row>
    <row r="35" spans="1:10" ht="19.5" customHeight="1">
      <c r="A35" s="31">
        <v>28</v>
      </c>
      <c r="B35" s="27" t="s">
        <v>249</v>
      </c>
      <c r="C35" s="30" t="s">
        <v>271</v>
      </c>
      <c r="D35" s="28" t="s">
        <v>222</v>
      </c>
      <c r="E35" s="28" t="s">
        <v>181</v>
      </c>
      <c r="F35" s="36"/>
      <c r="G35" s="150">
        <v>670</v>
      </c>
      <c r="H35" s="151">
        <v>450</v>
      </c>
      <c r="I35" s="151">
        <v>428.15</v>
      </c>
      <c r="J35" s="73"/>
    </row>
    <row r="36" spans="1:10">
      <c r="A36" s="31">
        <v>29</v>
      </c>
      <c r="B36" s="27" t="s">
        <v>101</v>
      </c>
      <c r="C36" s="30" t="s">
        <v>310</v>
      </c>
      <c r="D36" s="28" t="s">
        <v>225</v>
      </c>
      <c r="E36" s="28" t="s">
        <v>181</v>
      </c>
      <c r="F36" s="46" t="s">
        <v>247</v>
      </c>
      <c r="G36" s="150">
        <v>220</v>
      </c>
      <c r="H36" s="151">
        <v>220</v>
      </c>
      <c r="I36" s="151">
        <v>328.9</v>
      </c>
      <c r="J36" s="73"/>
    </row>
    <row r="37" spans="1:10">
      <c r="A37" s="31">
        <v>30</v>
      </c>
      <c r="B37" s="27" t="s">
        <v>22</v>
      </c>
      <c r="C37" s="30" t="s">
        <v>311</v>
      </c>
      <c r="D37" s="28" t="s">
        <v>225</v>
      </c>
      <c r="E37" s="28" t="s">
        <v>181</v>
      </c>
      <c r="F37" s="46"/>
      <c r="G37" s="150">
        <v>520</v>
      </c>
      <c r="H37" s="151">
        <v>490</v>
      </c>
      <c r="I37" s="151">
        <v>540.85</v>
      </c>
      <c r="J37" s="73"/>
    </row>
    <row r="38" spans="1:10">
      <c r="A38" s="31">
        <v>31</v>
      </c>
      <c r="B38" s="27" t="s">
        <v>70</v>
      </c>
      <c r="C38" s="30" t="s">
        <v>307</v>
      </c>
      <c r="D38" s="28" t="s">
        <v>222</v>
      </c>
      <c r="E38" s="28" t="s">
        <v>181</v>
      </c>
      <c r="F38" s="29"/>
      <c r="G38" s="150">
        <v>315</v>
      </c>
      <c r="H38" s="151">
        <f>55/200*1000</f>
        <v>275</v>
      </c>
      <c r="I38" s="151">
        <v>268.76</v>
      </c>
      <c r="J38" s="73"/>
    </row>
    <row r="39" spans="1:10">
      <c r="A39" s="31">
        <v>32</v>
      </c>
      <c r="B39" s="27" t="s">
        <v>128</v>
      </c>
      <c r="C39" s="30" t="s">
        <v>266</v>
      </c>
      <c r="D39" s="28" t="s">
        <v>231</v>
      </c>
      <c r="E39" s="28" t="s">
        <v>181</v>
      </c>
      <c r="F39" s="29"/>
      <c r="G39" s="150">
        <v>440</v>
      </c>
      <c r="H39" s="151">
        <v>298</v>
      </c>
      <c r="I39" s="151">
        <v>309.7</v>
      </c>
      <c r="J39" s="73"/>
    </row>
    <row r="40" spans="1:10">
      <c r="A40" s="31">
        <v>33</v>
      </c>
      <c r="B40" s="27" t="s">
        <v>285</v>
      </c>
      <c r="C40" s="30" t="s">
        <v>308</v>
      </c>
      <c r="D40" s="28" t="s">
        <v>224</v>
      </c>
      <c r="E40" s="28" t="s">
        <v>181</v>
      </c>
      <c r="F40" s="29"/>
      <c r="G40" s="150">
        <v>220</v>
      </c>
      <c r="H40" s="151">
        <v>244</v>
      </c>
      <c r="I40" s="151">
        <v>183.2</v>
      </c>
      <c r="J40" s="73"/>
    </row>
    <row r="41" spans="1:10" ht="23.25" customHeight="1">
      <c r="A41" s="31">
        <v>34</v>
      </c>
      <c r="B41" s="27" t="s">
        <v>202</v>
      </c>
      <c r="C41" s="30" t="s">
        <v>309</v>
      </c>
      <c r="D41" s="28" t="s">
        <v>224</v>
      </c>
      <c r="E41" s="28" t="s">
        <v>181</v>
      </c>
      <c r="F41" s="46"/>
      <c r="G41" s="150">
        <v>580</v>
      </c>
      <c r="H41" s="151">
        <v>394</v>
      </c>
      <c r="I41" s="151">
        <v>192.86</v>
      </c>
      <c r="J41" s="73"/>
    </row>
    <row r="42" spans="1:10">
      <c r="A42" s="31">
        <v>35</v>
      </c>
      <c r="B42" s="27" t="s">
        <v>239</v>
      </c>
      <c r="C42" s="30" t="s">
        <v>240</v>
      </c>
      <c r="D42" s="28" t="s">
        <v>230</v>
      </c>
      <c r="E42" s="28" t="s">
        <v>181</v>
      </c>
      <c r="F42" s="29" t="s">
        <v>267</v>
      </c>
      <c r="G42" s="150">
        <v>275</v>
      </c>
      <c r="H42" s="151">
        <f>118*2</f>
        <v>236</v>
      </c>
      <c r="I42" s="151">
        <f>107.76*2</f>
        <v>215.52</v>
      </c>
      <c r="J42" s="73"/>
    </row>
    <row r="43" spans="1:10">
      <c r="A43" s="31">
        <v>36</v>
      </c>
      <c r="B43" s="27" t="s">
        <v>146</v>
      </c>
      <c r="C43" s="30" t="s">
        <v>223</v>
      </c>
      <c r="D43" s="28" t="s">
        <v>230</v>
      </c>
      <c r="E43" s="28" t="s">
        <v>181</v>
      </c>
      <c r="F43" s="29" t="s">
        <v>267</v>
      </c>
      <c r="G43" s="150">
        <v>290</v>
      </c>
      <c r="H43" s="151">
        <v>236</v>
      </c>
      <c r="I43" s="151">
        <v>215.52</v>
      </c>
      <c r="J43" s="73"/>
    </row>
    <row r="44" spans="1:10" ht="23.25" customHeight="1">
      <c r="A44" s="23">
        <v>3</v>
      </c>
      <c r="B44" s="32" t="s">
        <v>219</v>
      </c>
      <c r="C44" s="39"/>
      <c r="D44" s="23"/>
      <c r="E44" s="23"/>
      <c r="F44" s="40"/>
      <c r="G44" s="152"/>
      <c r="H44" s="152"/>
      <c r="I44" s="152"/>
      <c r="J44" s="153"/>
    </row>
    <row r="45" spans="1:10" ht="38.25">
      <c r="A45" s="31">
        <v>37</v>
      </c>
      <c r="B45" s="27" t="s">
        <v>170</v>
      </c>
      <c r="C45" s="30" t="s">
        <v>276</v>
      </c>
      <c r="D45" s="28" t="s">
        <v>232</v>
      </c>
      <c r="E45" s="28" t="s">
        <v>180</v>
      </c>
      <c r="F45" s="29" t="s">
        <v>248</v>
      </c>
      <c r="G45" s="150">
        <v>11</v>
      </c>
      <c r="H45" s="151">
        <v>8.8000000000000007</v>
      </c>
      <c r="I45" s="151">
        <v>8.17</v>
      </c>
      <c r="J45" s="73"/>
    </row>
    <row r="46" spans="1:10" ht="28.5" customHeight="1">
      <c r="A46" s="31">
        <v>38</v>
      </c>
      <c r="B46" s="27" t="s">
        <v>103</v>
      </c>
      <c r="C46" s="30" t="s">
        <v>277</v>
      </c>
      <c r="D46" s="28" t="s">
        <v>233</v>
      </c>
      <c r="E46" s="28" t="s">
        <v>180</v>
      </c>
      <c r="F46" s="41" t="s">
        <v>278</v>
      </c>
      <c r="G46" s="150">
        <v>120</v>
      </c>
      <c r="H46" s="151">
        <v>110</v>
      </c>
      <c r="I46" s="151">
        <v>111.9</v>
      </c>
      <c r="J46" s="73"/>
    </row>
    <row r="47" spans="1:10" ht="24.75" customHeight="1">
      <c r="A47" s="31">
        <v>39</v>
      </c>
      <c r="B47" s="27" t="s">
        <v>145</v>
      </c>
      <c r="C47" s="30" t="s">
        <v>279</v>
      </c>
      <c r="D47" s="28" t="s">
        <v>224</v>
      </c>
      <c r="E47" s="28" t="s">
        <v>181</v>
      </c>
      <c r="F47" s="29"/>
      <c r="G47" s="150">
        <v>380</v>
      </c>
      <c r="H47" s="151">
        <v>220</v>
      </c>
      <c r="I47" s="154">
        <f>176.76/380*1000</f>
        <v>465.15789473684208</v>
      </c>
      <c r="J47" s="73"/>
    </row>
    <row r="48" spans="1:10" ht="24.75" customHeight="1">
      <c r="A48" s="31">
        <v>40</v>
      </c>
      <c r="B48" s="27" t="s">
        <v>274</v>
      </c>
      <c r="C48" s="30" t="s">
        <v>273</v>
      </c>
      <c r="D48" s="28" t="s">
        <v>234</v>
      </c>
      <c r="E48" s="28" t="s">
        <v>181</v>
      </c>
      <c r="F48" s="29"/>
      <c r="G48" s="150">
        <v>800</v>
      </c>
      <c r="H48" s="151">
        <v>660</v>
      </c>
      <c r="I48" s="151">
        <v>689.66</v>
      </c>
      <c r="J48" s="73"/>
    </row>
    <row r="49" spans="1:10" ht="30.75" customHeight="1">
      <c r="A49" s="31">
        <v>41</v>
      </c>
      <c r="B49" s="27" t="s">
        <v>143</v>
      </c>
      <c r="C49" s="30" t="s">
        <v>275</v>
      </c>
      <c r="D49" s="28" t="s">
        <v>234</v>
      </c>
      <c r="E49" s="28" t="s">
        <v>181</v>
      </c>
      <c r="F49" s="29"/>
      <c r="G49" s="150">
        <v>800</v>
      </c>
      <c r="H49" s="151">
        <v>660</v>
      </c>
      <c r="I49" s="151">
        <v>569.6</v>
      </c>
      <c r="J49" s="73"/>
    </row>
    <row r="50" spans="1:10">
      <c r="A50" s="31">
        <v>42</v>
      </c>
      <c r="B50" s="27" t="s">
        <v>132</v>
      </c>
      <c r="C50" s="30" t="s">
        <v>280</v>
      </c>
      <c r="D50" s="28" t="s">
        <v>281</v>
      </c>
      <c r="E50" s="28" t="s">
        <v>181</v>
      </c>
      <c r="F50" s="29"/>
      <c r="G50" s="150">
        <v>370</v>
      </c>
      <c r="H50" s="151">
        <v>160</v>
      </c>
      <c r="I50" s="154">
        <f>122.2/300*1000</f>
        <v>407.33333333333331</v>
      </c>
      <c r="J50" s="73"/>
    </row>
    <row r="51" spans="1:10" ht="25.5">
      <c r="A51" s="31">
        <v>43</v>
      </c>
      <c r="B51" s="27" t="s">
        <v>99</v>
      </c>
      <c r="C51" s="30" t="s">
        <v>282</v>
      </c>
      <c r="D51" s="28" t="s">
        <v>225</v>
      </c>
      <c r="E51" s="28" t="s">
        <v>181</v>
      </c>
      <c r="F51" s="29"/>
      <c r="G51" s="150">
        <v>1400</v>
      </c>
      <c r="H51" s="151">
        <v>750</v>
      </c>
      <c r="I51" s="151">
        <v>489.56</v>
      </c>
      <c r="J51" s="73"/>
    </row>
    <row r="52" spans="1:10" ht="24" customHeight="1">
      <c r="A52" s="31">
        <v>44</v>
      </c>
      <c r="B52" s="27" t="s">
        <v>96</v>
      </c>
      <c r="C52" s="30" t="s">
        <v>283</v>
      </c>
      <c r="D52" s="28" t="s">
        <v>181</v>
      </c>
      <c r="E52" s="28" t="s">
        <v>181</v>
      </c>
      <c r="F52" s="46"/>
      <c r="G52" s="150">
        <v>280</v>
      </c>
      <c r="H52" s="151">
        <v>200</v>
      </c>
      <c r="I52" s="151">
        <v>210.11</v>
      </c>
      <c r="J52" s="73"/>
    </row>
    <row r="53" spans="1:10" ht="21.75" customHeight="1">
      <c r="A53" s="23">
        <v>4</v>
      </c>
      <c r="B53" s="32" t="s">
        <v>221</v>
      </c>
      <c r="C53" s="39"/>
      <c r="D53" s="23"/>
      <c r="E53" s="23"/>
      <c r="F53" s="40"/>
      <c r="G53" s="152"/>
      <c r="H53" s="152"/>
      <c r="I53" s="152"/>
      <c r="J53" s="153"/>
    </row>
    <row r="54" spans="1:10" ht="25.5">
      <c r="A54" s="31">
        <v>45</v>
      </c>
      <c r="B54" s="27" t="s">
        <v>93</v>
      </c>
      <c r="C54" s="30" t="s">
        <v>284</v>
      </c>
      <c r="D54" s="28" t="s">
        <v>231</v>
      </c>
      <c r="E54" s="28" t="s">
        <v>181</v>
      </c>
      <c r="F54" s="29"/>
      <c r="G54" s="150">
        <v>330</v>
      </c>
      <c r="H54" s="154">
        <f>1550/8.7</f>
        <v>178.16091954022991</v>
      </c>
      <c r="I54" s="154">
        <f>1605.06/9.6</f>
        <v>167.19374999999999</v>
      </c>
      <c r="J54" s="73"/>
    </row>
    <row r="55" spans="1:10">
      <c r="A55" s="31">
        <v>46</v>
      </c>
      <c r="B55" s="27" t="s">
        <v>98</v>
      </c>
      <c r="C55" s="30" t="s">
        <v>314</v>
      </c>
      <c r="D55" s="28" t="s">
        <v>238</v>
      </c>
      <c r="E55" s="28" t="s">
        <v>181</v>
      </c>
      <c r="F55" s="29" t="s">
        <v>315</v>
      </c>
      <c r="G55" s="150">
        <v>170</v>
      </c>
      <c r="H55" s="151">
        <f>740/5</f>
        <v>148</v>
      </c>
      <c r="I55" s="151">
        <f>685/5</f>
        <v>137</v>
      </c>
      <c r="J55" s="73"/>
    </row>
    <row r="56" spans="1:10">
      <c r="A56" s="31">
        <v>47</v>
      </c>
      <c r="B56" s="27" t="s">
        <v>107</v>
      </c>
      <c r="C56" s="30" t="s">
        <v>313</v>
      </c>
      <c r="D56" s="28" t="s">
        <v>226</v>
      </c>
      <c r="E56" s="28" t="s">
        <v>181</v>
      </c>
      <c r="F56" s="46"/>
      <c r="G56" s="150">
        <v>60</v>
      </c>
      <c r="H56" s="151">
        <v>38</v>
      </c>
      <c r="I56" s="151">
        <v>40.6</v>
      </c>
      <c r="J56" s="73"/>
    </row>
    <row r="57" spans="1:10">
      <c r="A57" s="31">
        <v>48</v>
      </c>
      <c r="B57" s="27" t="s">
        <v>123</v>
      </c>
      <c r="C57" s="30" t="s">
        <v>312</v>
      </c>
      <c r="D57" s="28" t="s">
        <v>226</v>
      </c>
      <c r="E57" s="28" t="s">
        <v>181</v>
      </c>
      <c r="F57" s="29" t="s">
        <v>237</v>
      </c>
      <c r="G57" s="150">
        <v>105</v>
      </c>
      <c r="H57" s="151">
        <v>88</v>
      </c>
      <c r="I57" s="151">
        <v>92.81</v>
      </c>
      <c r="J57" s="73"/>
    </row>
  </sheetData>
  <mergeCells count="3">
    <mergeCell ref="A2:F2"/>
    <mergeCell ref="A3:F3"/>
    <mergeCell ref="G3:J3"/>
  </mergeCells>
  <pageMargins left="0" right="0" top="0" bottom="0" header="0.31496062992125984" footer="0.31496062992125984"/>
  <pageSetup paperSize="9" scale="67" fitToHeight="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workbookViewId="0">
      <selection activeCell="D11" sqref="D11"/>
    </sheetView>
  </sheetViews>
  <sheetFormatPr defaultRowHeight="15"/>
  <cols>
    <col min="1" max="1" width="9.140625" style="105"/>
    <col min="2" max="2" width="39.7109375" customWidth="1"/>
    <col min="3" max="3" width="39.5703125" customWidth="1"/>
    <col min="6" max="6" width="13" customWidth="1"/>
    <col min="10" max="10" width="14.5703125" customWidth="1"/>
    <col min="11" max="11" width="15.28515625" customWidth="1"/>
  </cols>
  <sheetData>
    <row r="1" spans="1:12" ht="15.75">
      <c r="A1" s="106"/>
      <c r="B1" s="52" t="s">
        <v>321</v>
      </c>
      <c r="C1" s="53" t="s">
        <v>322</v>
      </c>
      <c r="D1" s="53"/>
      <c r="E1" s="54"/>
      <c r="F1" s="54"/>
      <c r="G1" s="54"/>
      <c r="H1" s="54"/>
      <c r="I1" s="55"/>
      <c r="J1" s="55"/>
      <c r="K1" s="55"/>
    </row>
    <row r="2" spans="1:12">
      <c r="A2" s="106"/>
      <c r="B2" s="53" t="s">
        <v>323</v>
      </c>
      <c r="C2" s="53"/>
      <c r="D2" s="53"/>
      <c r="E2" s="55"/>
      <c r="F2" s="55"/>
      <c r="G2" s="55"/>
      <c r="H2" s="55"/>
      <c r="I2" s="55"/>
      <c r="J2" s="55"/>
      <c r="K2" s="55"/>
    </row>
    <row r="3" spans="1:12">
      <c r="A3" s="106"/>
      <c r="B3" s="56" t="s">
        <v>324</v>
      </c>
      <c r="C3" s="56" t="s">
        <v>325</v>
      </c>
      <c r="D3" s="56"/>
      <c r="E3" s="55"/>
      <c r="F3" s="55"/>
      <c r="G3" s="55"/>
      <c r="H3" s="55"/>
      <c r="I3" s="54"/>
      <c r="J3" s="54"/>
      <c r="K3" s="54"/>
    </row>
    <row r="4" spans="1:12">
      <c r="A4" s="106" t="s">
        <v>326</v>
      </c>
      <c r="B4" s="53" t="s">
        <v>327</v>
      </c>
      <c r="C4" s="57" t="s">
        <v>328</v>
      </c>
      <c r="D4" s="53"/>
      <c r="E4" s="55"/>
      <c r="F4" s="55"/>
      <c r="G4" s="55"/>
      <c r="H4" s="55"/>
      <c r="I4" s="55"/>
      <c r="J4" s="55"/>
      <c r="K4" s="55"/>
    </row>
    <row r="5" spans="1:12" ht="111.75" customHeight="1">
      <c r="A5" s="101" t="s">
        <v>329</v>
      </c>
      <c r="B5" s="58" t="s">
        <v>330</v>
      </c>
      <c r="C5" s="59" t="s">
        <v>331</v>
      </c>
      <c r="D5" s="58" t="s">
        <v>332</v>
      </c>
      <c r="E5" s="58" t="s">
        <v>333</v>
      </c>
      <c r="F5" s="60" t="s">
        <v>334</v>
      </c>
      <c r="G5" s="61" t="s">
        <v>335</v>
      </c>
      <c r="H5" s="62" t="s">
        <v>336</v>
      </c>
      <c r="I5" s="62" t="s">
        <v>337</v>
      </c>
      <c r="J5" s="58" t="s">
        <v>338</v>
      </c>
      <c r="K5" s="58" t="s">
        <v>339</v>
      </c>
      <c r="L5" s="58" t="s">
        <v>340</v>
      </c>
    </row>
    <row r="6" spans="1:12">
      <c r="A6" s="107"/>
      <c r="B6" s="63"/>
      <c r="C6" s="63"/>
      <c r="D6" s="63"/>
      <c r="E6" s="63"/>
      <c r="F6" s="63"/>
      <c r="G6" s="63"/>
      <c r="H6" s="63"/>
      <c r="I6" s="63"/>
      <c r="J6" s="63"/>
      <c r="K6" s="63"/>
      <c r="L6" s="47"/>
    </row>
    <row r="7" spans="1:12">
      <c r="A7" s="120"/>
      <c r="B7" s="121" t="s">
        <v>341</v>
      </c>
      <c r="C7" s="122"/>
      <c r="D7" s="123"/>
      <c r="E7" s="123"/>
      <c r="F7" s="123"/>
      <c r="G7" s="123"/>
      <c r="H7" s="123"/>
      <c r="I7" s="123"/>
      <c r="J7" s="123"/>
      <c r="K7" s="122"/>
      <c r="L7" s="49"/>
    </row>
    <row r="8" spans="1:12" ht="25.5">
      <c r="A8" s="101">
        <v>1</v>
      </c>
      <c r="B8" s="64" t="s">
        <v>342</v>
      </c>
      <c r="C8" s="48" t="s">
        <v>343</v>
      </c>
      <c r="D8" s="64"/>
      <c r="E8" s="65"/>
      <c r="F8" s="65" t="s">
        <v>344</v>
      </c>
      <c r="G8" s="65" t="s">
        <v>181</v>
      </c>
      <c r="H8" s="109">
        <v>51</v>
      </c>
      <c r="I8" s="109">
        <v>53.55</v>
      </c>
      <c r="J8" s="110" t="s">
        <v>345</v>
      </c>
      <c r="K8" s="110" t="s">
        <v>346</v>
      </c>
      <c r="L8" s="66"/>
    </row>
    <row r="9" spans="1:12" ht="25.5">
      <c r="A9" s="101">
        <v>2</v>
      </c>
      <c r="B9" s="64" t="s">
        <v>347</v>
      </c>
      <c r="C9" s="48" t="s">
        <v>348</v>
      </c>
      <c r="D9" s="64"/>
      <c r="E9" s="65"/>
      <c r="F9" s="65" t="s">
        <v>344</v>
      </c>
      <c r="G9" s="65" t="s">
        <v>181</v>
      </c>
      <c r="H9" s="111">
        <v>55</v>
      </c>
      <c r="I9" s="111">
        <v>57.75</v>
      </c>
      <c r="J9" s="110" t="s">
        <v>345</v>
      </c>
      <c r="K9" s="110" t="s">
        <v>346</v>
      </c>
      <c r="L9" s="66"/>
    </row>
    <row r="10" spans="1:12" ht="25.5">
      <c r="A10" s="101">
        <v>3</v>
      </c>
      <c r="B10" s="64" t="s">
        <v>349</v>
      </c>
      <c r="C10" s="48" t="s">
        <v>350</v>
      </c>
      <c r="D10" s="64"/>
      <c r="E10" s="65"/>
      <c r="F10" s="65" t="s">
        <v>344</v>
      </c>
      <c r="G10" s="65" t="s">
        <v>181</v>
      </c>
      <c r="H10" s="109">
        <v>43</v>
      </c>
      <c r="I10" s="109">
        <v>48.3</v>
      </c>
      <c r="J10" s="110" t="s">
        <v>345</v>
      </c>
      <c r="K10" s="110" t="s">
        <v>346</v>
      </c>
      <c r="L10" s="66"/>
    </row>
    <row r="11" spans="1:12" ht="25.5">
      <c r="A11" s="102">
        <v>4</v>
      </c>
      <c r="B11" s="64" t="s">
        <v>351</v>
      </c>
      <c r="C11" s="48" t="s">
        <v>352</v>
      </c>
      <c r="D11" s="64"/>
      <c r="E11" s="65"/>
      <c r="F11" s="65" t="s">
        <v>344</v>
      </c>
      <c r="G11" s="65" t="s">
        <v>181</v>
      </c>
      <c r="H11" s="109">
        <v>46</v>
      </c>
      <c r="I11" s="109">
        <v>71.400000000000006</v>
      </c>
      <c r="J11" s="110" t="s">
        <v>345</v>
      </c>
      <c r="K11" s="110" t="s">
        <v>346</v>
      </c>
      <c r="L11" s="66"/>
    </row>
    <row r="12" spans="1:12" ht="25.5">
      <c r="A12" s="102">
        <v>5</v>
      </c>
      <c r="B12" s="64" t="s">
        <v>353</v>
      </c>
      <c r="C12" s="48" t="s">
        <v>354</v>
      </c>
      <c r="D12" s="64"/>
      <c r="E12" s="65"/>
      <c r="F12" s="65" t="s">
        <v>344</v>
      </c>
      <c r="G12" s="65" t="s">
        <v>181</v>
      </c>
      <c r="H12" s="109">
        <v>45</v>
      </c>
      <c r="I12" s="109">
        <v>71.400000000000006</v>
      </c>
      <c r="J12" s="110" t="s">
        <v>345</v>
      </c>
      <c r="K12" s="110" t="s">
        <v>346</v>
      </c>
      <c r="L12" s="66"/>
    </row>
    <row r="13" spans="1:12" ht="30">
      <c r="A13" s="102">
        <v>6</v>
      </c>
      <c r="B13" s="64" t="s">
        <v>355</v>
      </c>
      <c r="C13" s="48" t="s">
        <v>356</v>
      </c>
      <c r="D13" s="64"/>
      <c r="E13" s="65"/>
      <c r="F13" s="65" t="s">
        <v>357</v>
      </c>
      <c r="G13" s="65" t="s">
        <v>181</v>
      </c>
      <c r="H13" s="109">
        <v>150</v>
      </c>
      <c r="I13" s="109">
        <v>189</v>
      </c>
      <c r="J13" s="110" t="s">
        <v>345</v>
      </c>
      <c r="K13" s="110" t="s">
        <v>346</v>
      </c>
      <c r="L13" s="66"/>
    </row>
    <row r="14" spans="1:12" ht="25.5">
      <c r="A14" s="101">
        <v>7</v>
      </c>
      <c r="B14" s="64" t="s">
        <v>358</v>
      </c>
      <c r="C14" s="48" t="s">
        <v>359</v>
      </c>
      <c r="D14" s="64"/>
      <c r="E14" s="65"/>
      <c r="F14" s="65" t="s">
        <v>357</v>
      </c>
      <c r="G14" s="65" t="s">
        <v>181</v>
      </c>
      <c r="H14" s="109">
        <v>170</v>
      </c>
      <c r="I14" s="109">
        <v>210</v>
      </c>
      <c r="J14" s="110" t="s">
        <v>345</v>
      </c>
      <c r="K14" s="110" t="s">
        <v>346</v>
      </c>
      <c r="L14" s="66"/>
    </row>
    <row r="15" spans="1:12" ht="27" customHeight="1">
      <c r="A15" s="108">
        <v>8</v>
      </c>
      <c r="B15" s="64" t="s">
        <v>360</v>
      </c>
      <c r="C15" s="48" t="s">
        <v>361</v>
      </c>
      <c r="D15" s="64"/>
      <c r="E15" s="67"/>
      <c r="F15" s="65" t="s">
        <v>357</v>
      </c>
      <c r="G15" s="65" t="s">
        <v>181</v>
      </c>
      <c r="H15" s="112">
        <v>180</v>
      </c>
      <c r="I15" s="111"/>
      <c r="J15" s="110" t="s">
        <v>345</v>
      </c>
      <c r="K15" s="110"/>
      <c r="L15" s="66"/>
    </row>
    <row r="16" spans="1:12" ht="25.5">
      <c r="A16" s="102">
        <v>9</v>
      </c>
      <c r="B16" s="64" t="s">
        <v>362</v>
      </c>
      <c r="C16" s="48" t="s">
        <v>363</v>
      </c>
      <c r="D16" s="64"/>
      <c r="E16" s="65"/>
      <c r="F16" s="65" t="s">
        <v>357</v>
      </c>
      <c r="G16" s="65" t="s">
        <v>181</v>
      </c>
      <c r="H16" s="109">
        <v>175</v>
      </c>
      <c r="I16" s="109">
        <v>183.75</v>
      </c>
      <c r="J16" s="110" t="s">
        <v>345</v>
      </c>
      <c r="K16" s="110" t="s">
        <v>346</v>
      </c>
      <c r="L16" s="66"/>
    </row>
    <row r="17" spans="1:12" ht="25.5">
      <c r="A17" s="102">
        <v>10</v>
      </c>
      <c r="B17" s="64" t="s">
        <v>364</v>
      </c>
      <c r="C17" s="48" t="s">
        <v>365</v>
      </c>
      <c r="D17" s="64"/>
      <c r="E17" s="65"/>
      <c r="F17" s="65" t="s">
        <v>357</v>
      </c>
      <c r="G17" s="65" t="s">
        <v>181</v>
      </c>
      <c r="H17" s="109">
        <v>200</v>
      </c>
      <c r="I17" s="109">
        <v>290</v>
      </c>
      <c r="J17" s="110" t="s">
        <v>345</v>
      </c>
      <c r="K17" s="110" t="s">
        <v>346</v>
      </c>
      <c r="L17" s="66"/>
    </row>
    <row r="18" spans="1:12" ht="25.5">
      <c r="A18" s="101">
        <v>11</v>
      </c>
      <c r="B18" s="64" t="s">
        <v>366</v>
      </c>
      <c r="C18" s="48" t="s">
        <v>367</v>
      </c>
      <c r="D18" s="64"/>
      <c r="E18" s="65"/>
      <c r="F18" s="65" t="s">
        <v>357</v>
      </c>
      <c r="G18" s="65" t="s">
        <v>181</v>
      </c>
      <c r="H18" s="109">
        <v>145</v>
      </c>
      <c r="I18" s="109">
        <v>178.5</v>
      </c>
      <c r="J18" s="110" t="s">
        <v>345</v>
      </c>
      <c r="K18" s="110" t="s">
        <v>346</v>
      </c>
      <c r="L18" s="66"/>
    </row>
    <row r="19" spans="1:12">
      <c r="A19" s="124"/>
      <c r="B19" s="125" t="s">
        <v>368</v>
      </c>
      <c r="C19" s="125"/>
      <c r="D19" s="125"/>
      <c r="E19" s="126"/>
      <c r="F19" s="126"/>
      <c r="G19" s="126" t="s">
        <v>181</v>
      </c>
      <c r="H19" s="127"/>
      <c r="I19" s="128"/>
      <c r="J19" s="126"/>
      <c r="K19" s="126"/>
      <c r="L19" s="129"/>
    </row>
    <row r="20" spans="1:12" ht="51">
      <c r="A20" s="102">
        <v>12</v>
      </c>
      <c r="B20" s="68" t="s">
        <v>369</v>
      </c>
      <c r="C20" s="69" t="s">
        <v>370</v>
      </c>
      <c r="D20" s="69"/>
      <c r="E20" s="65"/>
      <c r="F20" s="65" t="s">
        <v>371</v>
      </c>
      <c r="G20" s="65" t="s">
        <v>181</v>
      </c>
      <c r="H20" s="111">
        <v>672</v>
      </c>
      <c r="I20" s="111">
        <v>769</v>
      </c>
      <c r="J20" s="110" t="s">
        <v>372</v>
      </c>
      <c r="K20" s="110" t="s">
        <v>373</v>
      </c>
      <c r="L20" s="65" t="s">
        <v>374</v>
      </c>
    </row>
    <row r="21" spans="1:12" ht="33.75" customHeight="1">
      <c r="A21" s="102">
        <v>13</v>
      </c>
      <c r="B21" s="70" t="s">
        <v>375</v>
      </c>
      <c r="C21" s="48" t="s">
        <v>376</v>
      </c>
      <c r="D21" s="48"/>
      <c r="E21" s="65"/>
      <c r="F21" s="65" t="s">
        <v>371</v>
      </c>
      <c r="G21" s="65" t="s">
        <v>181</v>
      </c>
      <c r="H21" s="111">
        <v>355</v>
      </c>
      <c r="I21" s="111">
        <v>371</v>
      </c>
      <c r="J21" s="110" t="s">
        <v>372</v>
      </c>
      <c r="K21" s="110" t="s">
        <v>374</v>
      </c>
      <c r="L21" s="66"/>
    </row>
    <row r="22" spans="1:12" ht="27.75" customHeight="1">
      <c r="A22" s="102">
        <v>14</v>
      </c>
      <c r="B22" s="70" t="s">
        <v>377</v>
      </c>
      <c r="C22" s="48"/>
      <c r="D22" s="48"/>
      <c r="E22" s="65"/>
      <c r="F22" s="65" t="s">
        <v>371</v>
      </c>
      <c r="G22" s="65" t="s">
        <v>181</v>
      </c>
      <c r="H22" s="111">
        <v>295</v>
      </c>
      <c r="I22" s="111"/>
      <c r="J22" s="110" t="s">
        <v>378</v>
      </c>
      <c r="K22" s="110"/>
      <c r="L22" s="66"/>
    </row>
    <row r="23" spans="1:12" ht="25.5">
      <c r="A23" s="102">
        <v>15</v>
      </c>
      <c r="B23" s="70" t="s">
        <v>379</v>
      </c>
      <c r="C23" s="48" t="s">
        <v>380</v>
      </c>
      <c r="D23" s="48"/>
      <c r="E23" s="65"/>
      <c r="F23" s="65" t="s">
        <v>371</v>
      </c>
      <c r="G23" s="65" t="s">
        <v>181</v>
      </c>
      <c r="H23" s="111">
        <v>219.74</v>
      </c>
      <c r="I23" s="111">
        <v>269</v>
      </c>
      <c r="J23" s="110" t="s">
        <v>381</v>
      </c>
      <c r="K23" s="110" t="s">
        <v>382</v>
      </c>
      <c r="L23" s="66"/>
    </row>
    <row r="24" spans="1:12" ht="30">
      <c r="A24" s="102">
        <v>16</v>
      </c>
      <c r="B24" s="70" t="s">
        <v>383</v>
      </c>
      <c r="C24" s="71" t="s">
        <v>384</v>
      </c>
      <c r="D24" s="48"/>
      <c r="E24" s="65"/>
      <c r="F24" s="65" t="s">
        <v>371</v>
      </c>
      <c r="G24" s="65" t="s">
        <v>181</v>
      </c>
      <c r="H24" s="111">
        <v>125</v>
      </c>
      <c r="I24" s="111">
        <v>125</v>
      </c>
      <c r="J24" s="110" t="s">
        <v>385</v>
      </c>
      <c r="K24" s="110"/>
      <c r="L24" s="66"/>
    </row>
    <row r="25" spans="1:12">
      <c r="A25" s="120"/>
      <c r="B25" s="130" t="s">
        <v>386</v>
      </c>
      <c r="C25" s="131"/>
      <c r="D25" s="131"/>
      <c r="E25" s="131"/>
      <c r="F25" s="131"/>
      <c r="G25" s="126" t="s">
        <v>181</v>
      </c>
      <c r="H25" s="132"/>
      <c r="I25" s="132"/>
      <c r="J25" s="133"/>
      <c r="K25" s="133"/>
      <c r="L25" s="129"/>
    </row>
    <row r="26" spans="1:12">
      <c r="A26" s="108">
        <v>17</v>
      </c>
      <c r="B26" s="72" t="s">
        <v>387</v>
      </c>
      <c r="C26" s="67"/>
      <c r="D26" s="67"/>
      <c r="E26" s="67"/>
      <c r="F26" s="67"/>
      <c r="G26" s="65" t="s">
        <v>181</v>
      </c>
      <c r="H26" s="111">
        <v>190</v>
      </c>
      <c r="I26" s="111">
        <v>185</v>
      </c>
      <c r="J26" s="110" t="s">
        <v>388</v>
      </c>
      <c r="K26" s="110"/>
      <c r="L26" s="66"/>
    </row>
    <row r="27" spans="1:12">
      <c r="A27" s="108">
        <v>18</v>
      </c>
      <c r="B27" s="72" t="s">
        <v>389</v>
      </c>
      <c r="C27" s="67"/>
      <c r="D27" s="67"/>
      <c r="E27" s="67"/>
      <c r="F27" s="67"/>
      <c r="G27" s="65" t="s">
        <v>181</v>
      </c>
      <c r="H27" s="111">
        <v>230</v>
      </c>
      <c r="I27" s="111">
        <v>260</v>
      </c>
      <c r="J27" s="110" t="s">
        <v>388</v>
      </c>
      <c r="K27" s="110"/>
      <c r="L27" s="66"/>
    </row>
    <row r="28" spans="1:12">
      <c r="A28" s="101">
        <v>19</v>
      </c>
      <c r="B28" s="69" t="s">
        <v>390</v>
      </c>
      <c r="C28" s="69" t="s">
        <v>391</v>
      </c>
      <c r="D28" s="73"/>
      <c r="E28" s="65"/>
      <c r="F28" s="65" t="s">
        <v>225</v>
      </c>
      <c r="G28" s="65" t="s">
        <v>181</v>
      </c>
      <c r="H28" s="111">
        <v>190</v>
      </c>
      <c r="I28" s="111">
        <v>190</v>
      </c>
      <c r="J28" s="110" t="s">
        <v>388</v>
      </c>
      <c r="K28" s="110"/>
      <c r="L28" s="66"/>
    </row>
    <row r="29" spans="1:12">
      <c r="A29" s="101">
        <v>20</v>
      </c>
      <c r="B29" s="119" t="s">
        <v>392</v>
      </c>
      <c r="C29" s="69" t="s">
        <v>391</v>
      </c>
      <c r="D29" s="73"/>
      <c r="E29" s="65"/>
      <c r="F29" s="65" t="s">
        <v>225</v>
      </c>
      <c r="G29" s="65" t="s">
        <v>181</v>
      </c>
      <c r="H29" s="111">
        <v>300</v>
      </c>
      <c r="I29" s="111"/>
      <c r="J29" s="110" t="s">
        <v>388</v>
      </c>
      <c r="K29" s="110" t="s">
        <v>393</v>
      </c>
      <c r="L29" s="66"/>
    </row>
    <row r="30" spans="1:12" ht="24" customHeight="1">
      <c r="A30" s="120"/>
      <c r="B30" s="131" t="s">
        <v>394</v>
      </c>
      <c r="C30" s="131"/>
      <c r="D30" s="131"/>
      <c r="E30" s="131"/>
      <c r="F30" s="131"/>
      <c r="G30" s="126"/>
      <c r="H30" s="132"/>
      <c r="I30" s="132"/>
      <c r="J30" s="133"/>
      <c r="K30" s="133"/>
      <c r="L30" s="129"/>
    </row>
    <row r="31" spans="1:12" ht="30">
      <c r="A31" s="102">
        <v>21</v>
      </c>
      <c r="B31" s="69" t="s">
        <v>395</v>
      </c>
      <c r="C31" s="69" t="s">
        <v>396</v>
      </c>
      <c r="D31" s="73"/>
      <c r="E31" s="65"/>
      <c r="F31" s="65" t="s">
        <v>397</v>
      </c>
      <c r="G31" s="65" t="s">
        <v>182</v>
      </c>
      <c r="H31" s="111">
        <v>118</v>
      </c>
      <c r="I31" s="111">
        <v>109.15</v>
      </c>
      <c r="J31" s="110" t="s">
        <v>398</v>
      </c>
      <c r="K31" s="110" t="s">
        <v>399</v>
      </c>
      <c r="L31" s="66"/>
    </row>
    <row r="32" spans="1:12" ht="25.5">
      <c r="A32" s="102">
        <v>22</v>
      </c>
      <c r="B32" s="69" t="s">
        <v>400</v>
      </c>
      <c r="C32" s="69" t="s">
        <v>401</v>
      </c>
      <c r="D32" s="73"/>
      <c r="E32" s="65"/>
      <c r="F32" s="65" t="s">
        <v>402</v>
      </c>
      <c r="G32" s="65" t="s">
        <v>181</v>
      </c>
      <c r="H32" s="111">
        <v>1100</v>
      </c>
      <c r="I32" s="111">
        <v>1170</v>
      </c>
      <c r="J32" s="110" t="s">
        <v>381</v>
      </c>
      <c r="K32" s="110"/>
      <c r="L32" s="66"/>
    </row>
    <row r="33" spans="1:12">
      <c r="A33" s="102">
        <v>23</v>
      </c>
      <c r="B33" s="69" t="s">
        <v>403</v>
      </c>
      <c r="C33" s="69"/>
      <c r="D33" s="73"/>
      <c r="E33" s="65"/>
      <c r="F33" s="65"/>
      <c r="G33" s="65" t="s">
        <v>182</v>
      </c>
      <c r="H33" s="111"/>
      <c r="I33" s="111"/>
      <c r="J33" s="110"/>
      <c r="K33" s="110"/>
      <c r="L33" s="66"/>
    </row>
    <row r="34" spans="1:12" ht="30">
      <c r="A34" s="102">
        <v>24</v>
      </c>
      <c r="B34" s="69" t="s">
        <v>404</v>
      </c>
      <c r="C34" s="48" t="s">
        <v>405</v>
      </c>
      <c r="D34" s="73"/>
      <c r="E34" s="65"/>
      <c r="F34" s="65"/>
      <c r="G34" s="65" t="s">
        <v>182</v>
      </c>
      <c r="H34" s="111">
        <v>113.06</v>
      </c>
      <c r="I34" s="111">
        <v>115.45</v>
      </c>
      <c r="J34" s="114" t="s">
        <v>406</v>
      </c>
      <c r="K34" s="110" t="s">
        <v>399</v>
      </c>
      <c r="L34" s="66"/>
    </row>
    <row r="35" spans="1:12" ht="46.5" customHeight="1">
      <c r="A35" s="102">
        <v>25</v>
      </c>
      <c r="B35" s="69" t="s">
        <v>407</v>
      </c>
      <c r="C35" s="74" t="s">
        <v>408</v>
      </c>
      <c r="D35" s="74"/>
      <c r="E35" s="65"/>
      <c r="F35" s="65"/>
      <c r="G35" s="65" t="s">
        <v>181</v>
      </c>
      <c r="H35" s="111">
        <v>381.73</v>
      </c>
      <c r="I35" s="111">
        <v>560.29999999999995</v>
      </c>
      <c r="J35" s="114" t="s">
        <v>406</v>
      </c>
      <c r="K35" s="110" t="s">
        <v>399</v>
      </c>
      <c r="L35" s="66"/>
    </row>
    <row r="36" spans="1:12" ht="30">
      <c r="A36" s="108">
        <v>26</v>
      </c>
      <c r="B36" s="69" t="s">
        <v>409</v>
      </c>
      <c r="C36" s="69" t="s">
        <v>410</v>
      </c>
      <c r="D36" s="73"/>
      <c r="E36" s="67"/>
      <c r="F36" s="67"/>
      <c r="G36" s="65" t="s">
        <v>181</v>
      </c>
      <c r="H36" s="111">
        <v>750</v>
      </c>
      <c r="I36" s="111">
        <v>765</v>
      </c>
      <c r="J36" s="110" t="s">
        <v>381</v>
      </c>
      <c r="K36" s="113"/>
      <c r="L36" s="66"/>
    </row>
    <row r="37" spans="1:12" ht="25.5">
      <c r="A37" s="101">
        <v>27</v>
      </c>
      <c r="B37" s="119" t="s">
        <v>411</v>
      </c>
      <c r="C37" s="75"/>
      <c r="D37" s="73"/>
      <c r="E37" s="65"/>
      <c r="F37" s="65"/>
      <c r="G37" s="65" t="s">
        <v>181</v>
      </c>
      <c r="H37" s="111">
        <v>319.23</v>
      </c>
      <c r="I37" s="111">
        <v>369</v>
      </c>
      <c r="J37" s="110" t="s">
        <v>412</v>
      </c>
      <c r="K37" s="110" t="s">
        <v>399</v>
      </c>
      <c r="L37" s="66"/>
    </row>
    <row r="38" spans="1:12">
      <c r="A38" s="124"/>
      <c r="B38" s="134" t="s">
        <v>221</v>
      </c>
      <c r="C38" s="134"/>
      <c r="D38" s="135"/>
      <c r="E38" s="126"/>
      <c r="F38" s="126"/>
      <c r="G38" s="126" t="s">
        <v>181</v>
      </c>
      <c r="H38" s="136"/>
      <c r="I38" s="136"/>
      <c r="J38" s="126"/>
      <c r="K38" s="126"/>
      <c r="L38" s="129"/>
    </row>
    <row r="39" spans="1:12" ht="15" customHeight="1">
      <c r="A39" s="101">
        <v>28</v>
      </c>
      <c r="B39" s="69" t="s">
        <v>413</v>
      </c>
      <c r="C39" s="48" t="s">
        <v>414</v>
      </c>
      <c r="D39" s="73"/>
      <c r="E39" s="65"/>
      <c r="F39" s="65"/>
      <c r="G39" s="65" t="s">
        <v>180</v>
      </c>
      <c r="H39" s="111">
        <v>9.5</v>
      </c>
      <c r="I39" s="111">
        <v>10</v>
      </c>
      <c r="J39" s="110" t="s">
        <v>415</v>
      </c>
      <c r="K39" s="110"/>
      <c r="L39" s="66"/>
    </row>
    <row r="40" spans="1:12" ht="25.5">
      <c r="A40" s="101">
        <v>29</v>
      </c>
      <c r="B40" s="69" t="s">
        <v>416</v>
      </c>
      <c r="C40" s="48" t="s">
        <v>417</v>
      </c>
      <c r="D40" s="73"/>
      <c r="E40" s="65"/>
      <c r="F40" s="65"/>
      <c r="G40" s="65" t="s">
        <v>181</v>
      </c>
      <c r="H40" s="111">
        <v>74.69</v>
      </c>
      <c r="I40" s="111">
        <v>81.69</v>
      </c>
      <c r="J40" s="110" t="s">
        <v>418</v>
      </c>
      <c r="K40" s="110"/>
      <c r="L40" s="66"/>
    </row>
    <row r="41" spans="1:12" ht="26.25">
      <c r="A41" s="103">
        <v>30</v>
      </c>
      <c r="B41" s="69" t="s">
        <v>419</v>
      </c>
      <c r="C41" s="48" t="s">
        <v>420</v>
      </c>
      <c r="D41" s="73"/>
      <c r="E41" s="76"/>
      <c r="F41" s="76"/>
      <c r="G41" s="65" t="s">
        <v>181</v>
      </c>
      <c r="H41" s="115">
        <v>39</v>
      </c>
      <c r="I41" s="115">
        <v>41.06</v>
      </c>
      <c r="J41" s="116" t="s">
        <v>421</v>
      </c>
      <c r="K41" s="116" t="s">
        <v>418</v>
      </c>
      <c r="L41" s="66"/>
    </row>
    <row r="42" spans="1:12" ht="26.25">
      <c r="A42" s="103">
        <v>31</v>
      </c>
      <c r="B42" s="69" t="s">
        <v>422</v>
      </c>
      <c r="C42" s="69" t="s">
        <v>423</v>
      </c>
      <c r="D42" s="73"/>
      <c r="E42" s="76"/>
      <c r="F42" s="76"/>
      <c r="G42" s="65" t="s">
        <v>181</v>
      </c>
      <c r="H42" s="115">
        <v>140</v>
      </c>
      <c r="I42" s="115">
        <v>173.36</v>
      </c>
      <c r="J42" s="116" t="s">
        <v>421</v>
      </c>
      <c r="K42" s="116" t="s">
        <v>418</v>
      </c>
      <c r="L42" s="66"/>
    </row>
    <row r="43" spans="1:12" ht="15" customHeight="1">
      <c r="A43" s="103">
        <v>32</v>
      </c>
      <c r="B43" s="78" t="s">
        <v>424</v>
      </c>
      <c r="C43" s="48" t="s">
        <v>425</v>
      </c>
      <c r="D43" s="79"/>
      <c r="E43" s="76"/>
      <c r="F43" s="76"/>
      <c r="G43" s="65" t="s">
        <v>182</v>
      </c>
      <c r="H43" s="115">
        <v>89.24</v>
      </c>
      <c r="I43" s="115"/>
      <c r="J43" s="116" t="s">
        <v>418</v>
      </c>
      <c r="K43" s="116"/>
      <c r="L43" s="66"/>
    </row>
    <row r="44" spans="1:12" ht="26.25">
      <c r="A44" s="103">
        <v>33</v>
      </c>
      <c r="B44" s="77" t="s">
        <v>424</v>
      </c>
      <c r="C44" s="77" t="s">
        <v>426</v>
      </c>
      <c r="D44" s="76"/>
      <c r="E44" s="76"/>
      <c r="F44" s="76"/>
      <c r="G44" s="76" t="s">
        <v>182</v>
      </c>
      <c r="H44" s="117">
        <v>55.2</v>
      </c>
      <c r="I44" s="118">
        <v>68.989999999999995</v>
      </c>
      <c r="J44" s="116" t="s">
        <v>412</v>
      </c>
      <c r="K44" s="116" t="s">
        <v>418</v>
      </c>
      <c r="L44" s="66"/>
    </row>
    <row r="45" spans="1:12">
      <c r="A45" s="104"/>
      <c r="B45" s="55"/>
      <c r="C45" s="55"/>
      <c r="D45" s="55"/>
      <c r="E45" s="55"/>
      <c r="F45" s="55"/>
      <c r="G45" s="55"/>
      <c r="H45" s="55"/>
      <c r="I45" s="55"/>
      <c r="J45" s="55"/>
      <c r="K45" s="55"/>
    </row>
    <row r="46" spans="1:12">
      <c r="A46" s="104"/>
      <c r="B46" s="55"/>
      <c r="C46" s="55"/>
      <c r="D46" s="55"/>
      <c r="E46" s="55"/>
      <c r="F46" s="55"/>
      <c r="G46" s="55"/>
      <c r="H46" s="55"/>
      <c r="I46" s="55"/>
      <c r="J46" s="55"/>
      <c r="K46" s="55"/>
    </row>
    <row r="47" spans="1:12">
      <c r="A47" s="104"/>
      <c r="B47" s="55"/>
      <c r="C47" s="55"/>
      <c r="D47" s="55"/>
      <c r="E47" s="55"/>
      <c r="F47" s="55"/>
      <c r="G47" s="55"/>
      <c r="H47" s="55"/>
      <c r="I47" s="55"/>
      <c r="J47" s="55"/>
      <c r="K47" s="55"/>
    </row>
    <row r="48" spans="1:12">
      <c r="A48" s="104"/>
      <c r="B48" s="55"/>
      <c r="C48" s="55"/>
      <c r="D48" s="55"/>
      <c r="E48" s="55"/>
      <c r="F48" s="55"/>
      <c r="G48" s="55"/>
      <c r="H48" s="55"/>
      <c r="I48" s="55"/>
      <c r="J48" s="55"/>
      <c r="K48" s="55"/>
    </row>
    <row r="49" spans="1:11">
      <c r="A49" s="104"/>
      <c r="B49" s="55"/>
      <c r="C49" s="55"/>
      <c r="D49" s="55"/>
      <c r="E49" s="55"/>
      <c r="F49" s="55"/>
      <c r="G49" s="55"/>
      <c r="H49" s="55"/>
      <c r="I49" s="55"/>
      <c r="J49" s="55"/>
      <c r="K49" s="55"/>
    </row>
    <row r="50" spans="1:11">
      <c r="A50" s="104"/>
      <c r="B50" s="55"/>
      <c r="C50" s="55"/>
      <c r="D50" s="55"/>
      <c r="E50" s="55"/>
      <c r="F50" s="55"/>
      <c r="G50" s="55"/>
      <c r="H50" s="55"/>
      <c r="I50" s="55"/>
      <c r="J50" s="55"/>
      <c r="K50" s="55"/>
    </row>
    <row r="51" spans="1:11">
      <c r="A51" s="104"/>
      <c r="B51" s="55"/>
      <c r="C51" s="55"/>
      <c r="D51" s="55"/>
      <c r="E51" s="55"/>
      <c r="F51" s="55"/>
      <c r="G51" s="55"/>
      <c r="H51" s="55"/>
      <c r="I51" s="55"/>
      <c r="J51" s="55"/>
      <c r="K51" s="55"/>
    </row>
    <row r="52" spans="1:11">
      <c r="A52" s="104"/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3" spans="1:11">
      <c r="A53" s="104"/>
      <c r="B53" s="55"/>
      <c r="C53" s="55"/>
      <c r="D53" s="55"/>
      <c r="E53" s="55"/>
      <c r="F53" s="55"/>
      <c r="G53" s="55"/>
      <c r="H53" s="55"/>
      <c r="I53" s="55"/>
      <c r="J53" s="55"/>
      <c r="K53" s="55"/>
    </row>
    <row r="54" spans="1:11">
      <c r="A54" s="104"/>
      <c r="B54" s="55"/>
      <c r="C54" s="55"/>
      <c r="D54" s="55"/>
      <c r="E54" s="55"/>
      <c r="F54" s="55"/>
      <c r="G54" s="55"/>
      <c r="H54" s="55"/>
      <c r="I54" s="55"/>
      <c r="J54" s="55"/>
      <c r="K54" s="55"/>
    </row>
    <row r="55" spans="1:11">
      <c r="A55" s="104"/>
      <c r="B55" s="55"/>
      <c r="C55" s="55"/>
      <c r="D55" s="55"/>
      <c r="E55" s="55"/>
      <c r="F55" s="55"/>
      <c r="G55" s="55"/>
      <c r="H55" s="55"/>
      <c r="I55" s="55"/>
      <c r="J55" s="55"/>
      <c r="K55" s="55"/>
    </row>
    <row r="56" spans="1:11">
      <c r="A56" s="104"/>
      <c r="B56" s="55"/>
      <c r="C56" s="55"/>
      <c r="D56" s="55"/>
      <c r="E56" s="55"/>
      <c r="F56" s="55"/>
      <c r="G56" s="55"/>
      <c r="H56" s="55"/>
      <c r="I56" s="55"/>
      <c r="J56" s="55"/>
      <c r="K56" s="55"/>
    </row>
    <row r="57" spans="1:11">
      <c r="A57" s="104"/>
      <c r="B57" s="55"/>
      <c r="C57" s="55"/>
      <c r="D57" s="55"/>
      <c r="E57" s="55"/>
      <c r="F57" s="55"/>
      <c r="G57" s="55"/>
      <c r="H57" s="55"/>
      <c r="I57" s="55"/>
      <c r="J57" s="55"/>
      <c r="K57" s="55"/>
    </row>
    <row r="58" spans="1:11">
      <c r="A58" s="104"/>
      <c r="B58" s="55"/>
      <c r="C58" s="55"/>
      <c r="D58" s="55"/>
      <c r="E58" s="55"/>
      <c r="F58" s="55"/>
      <c r="G58" s="55"/>
      <c r="H58" s="55"/>
      <c r="I58" s="55"/>
      <c r="J58" s="55"/>
      <c r="K58" s="55"/>
    </row>
    <row r="59" spans="1:11" ht="15" customHeight="1">
      <c r="A59" s="104"/>
      <c r="B59" s="55"/>
      <c r="C59" s="55"/>
      <c r="D59" s="55"/>
      <c r="E59" s="55"/>
      <c r="F59" s="55"/>
      <c r="G59" s="55"/>
      <c r="H59" s="55"/>
      <c r="I59" s="55"/>
      <c r="J59" s="55"/>
      <c r="K59" s="55"/>
    </row>
    <row r="60" spans="1:11">
      <c r="A60" s="104"/>
      <c r="B60" s="55"/>
      <c r="C60" s="55"/>
      <c r="D60" s="55"/>
      <c r="E60" s="55"/>
      <c r="F60" s="55"/>
      <c r="G60" s="55"/>
      <c r="H60" s="55"/>
      <c r="I60" s="55"/>
      <c r="J60" s="55"/>
      <c r="K60" s="55"/>
    </row>
    <row r="61" spans="1:11">
      <c r="A61" s="104"/>
      <c r="B61" s="55"/>
      <c r="C61" s="55"/>
      <c r="D61" s="55"/>
      <c r="E61" s="55"/>
      <c r="F61" s="55"/>
      <c r="G61" s="55"/>
      <c r="H61" s="55"/>
      <c r="I61" s="55"/>
      <c r="J61" s="55"/>
      <c r="K61" s="55"/>
    </row>
    <row r="62" spans="1:11">
      <c r="A62" s="104"/>
      <c r="B62" s="55"/>
      <c r="C62" s="55"/>
      <c r="D62" s="55"/>
      <c r="E62" s="55"/>
      <c r="F62" s="55"/>
      <c r="G62" s="55"/>
      <c r="H62" s="55"/>
      <c r="I62" s="55"/>
      <c r="J62" s="55"/>
      <c r="K62" s="55"/>
    </row>
    <row r="63" spans="1:11">
      <c r="A63" s="104"/>
      <c r="B63" s="55"/>
      <c r="C63" s="55"/>
      <c r="D63" s="55"/>
      <c r="E63" s="55"/>
      <c r="F63" s="55"/>
      <c r="G63" s="55"/>
      <c r="H63" s="55"/>
      <c r="I63" s="55"/>
      <c r="J63" s="55"/>
      <c r="K63" s="55"/>
    </row>
    <row r="64" spans="1:11">
      <c r="A64" s="104"/>
      <c r="B64" s="55"/>
      <c r="C64" s="55"/>
      <c r="D64" s="55"/>
      <c r="E64" s="55"/>
      <c r="F64" s="55"/>
      <c r="G64" s="55"/>
      <c r="H64" s="55"/>
      <c r="I64" s="55"/>
      <c r="J64" s="55"/>
      <c r="K64" s="55"/>
    </row>
    <row r="65" spans="1:11">
      <c r="A65" s="104"/>
      <c r="B65" s="55"/>
      <c r="C65" s="55"/>
      <c r="D65" s="55"/>
      <c r="E65" s="55"/>
      <c r="F65" s="55"/>
      <c r="G65" s="55"/>
      <c r="H65" s="55"/>
      <c r="I65" s="55"/>
      <c r="J65" s="55"/>
      <c r="K65" s="55"/>
    </row>
    <row r="66" spans="1:11" ht="15" customHeight="1">
      <c r="A66" s="104"/>
      <c r="B66" s="55"/>
      <c r="C66" s="55"/>
      <c r="D66" s="55"/>
      <c r="E66" s="55"/>
      <c r="F66" s="55"/>
      <c r="G66" s="55"/>
      <c r="H66" s="55"/>
      <c r="I66" s="55"/>
      <c r="J66" s="55"/>
      <c r="K66" s="55"/>
    </row>
    <row r="67" spans="1:11">
      <c r="A67" s="104"/>
      <c r="B67" s="55"/>
      <c r="C67" s="55"/>
      <c r="D67" s="55"/>
      <c r="E67" s="55"/>
      <c r="F67" s="55"/>
      <c r="G67" s="55"/>
      <c r="H67" s="55"/>
      <c r="I67" s="55"/>
      <c r="J67" s="55"/>
      <c r="K67" s="55"/>
    </row>
    <row r="68" spans="1:11">
      <c r="A68" s="104"/>
      <c r="B68" s="55"/>
      <c r="C68" s="55"/>
      <c r="D68" s="55"/>
      <c r="E68" s="55"/>
      <c r="F68" s="55"/>
      <c r="G68" s="55"/>
      <c r="H68" s="55"/>
      <c r="I68" s="55"/>
      <c r="J68" s="55"/>
      <c r="K68" s="5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6"/>
  <sheetViews>
    <sheetView workbookViewId="0">
      <selection activeCell="D14" sqref="D14"/>
    </sheetView>
  </sheetViews>
  <sheetFormatPr defaultRowHeight="15"/>
  <cols>
    <col min="1" max="1" width="7.28515625" customWidth="1"/>
    <col min="2" max="2" width="22.85546875" customWidth="1"/>
    <col min="3" max="3" width="52.7109375" style="99" customWidth="1"/>
    <col min="4" max="4" width="11.7109375" style="2" customWidth="1"/>
    <col min="5" max="5" width="11.28515625" style="2" customWidth="1"/>
    <col min="6" max="6" width="30.85546875" style="100" customWidth="1"/>
    <col min="7" max="7" width="9.5703125" style="80" bestFit="1" customWidth="1"/>
    <col min="9" max="9" width="10.140625" customWidth="1"/>
    <col min="10" max="10" width="10.5703125" customWidth="1"/>
  </cols>
  <sheetData>
    <row r="2" spans="1:10" ht="15.75" customHeight="1">
      <c r="A2" s="161" t="s">
        <v>427</v>
      </c>
      <c r="B2" s="161"/>
      <c r="C2" s="161"/>
      <c r="D2" s="161"/>
      <c r="E2" s="161"/>
      <c r="F2" s="161"/>
    </row>
    <row r="3" spans="1:10" ht="38.25" customHeight="1">
      <c r="A3" s="162" t="s">
        <v>428</v>
      </c>
      <c r="B3" s="163"/>
      <c r="C3" s="163"/>
      <c r="D3" s="163"/>
      <c r="E3" s="163"/>
      <c r="F3" s="164"/>
    </row>
    <row r="4" spans="1:10" ht="110.25" customHeight="1">
      <c r="A4" s="81" t="s">
        <v>213</v>
      </c>
      <c r="B4" s="81" t="s">
        <v>214</v>
      </c>
      <c r="C4" s="82" t="s">
        <v>215</v>
      </c>
      <c r="D4" s="83" t="s">
        <v>216</v>
      </c>
      <c r="E4" s="83" t="s">
        <v>429</v>
      </c>
      <c r="F4" s="82" t="s">
        <v>430</v>
      </c>
      <c r="G4" s="84" t="s">
        <v>431</v>
      </c>
      <c r="H4" s="48" t="s">
        <v>432</v>
      </c>
      <c r="I4" s="48" t="s">
        <v>433</v>
      </c>
      <c r="J4" s="47" t="s">
        <v>289</v>
      </c>
    </row>
    <row r="5" spans="1:10">
      <c r="A5" s="50">
        <v>1</v>
      </c>
      <c r="B5" s="50">
        <v>2</v>
      </c>
      <c r="C5" s="85">
        <v>3</v>
      </c>
      <c r="D5" s="50">
        <v>4</v>
      </c>
      <c r="E5" s="50">
        <v>5</v>
      </c>
      <c r="F5" s="85">
        <v>6</v>
      </c>
      <c r="G5" s="86"/>
      <c r="H5" s="47"/>
      <c r="I5" s="47"/>
      <c r="J5" s="47"/>
    </row>
    <row r="6" spans="1:10" ht="27" customHeight="1">
      <c r="A6" s="87">
        <v>1</v>
      </c>
      <c r="B6" s="88" t="s">
        <v>217</v>
      </c>
      <c r="C6" s="89"/>
      <c r="D6" s="90"/>
      <c r="E6" s="90"/>
      <c r="F6" s="89"/>
      <c r="G6" s="91"/>
      <c r="H6" s="49"/>
      <c r="I6" s="49"/>
      <c r="J6" s="49"/>
    </row>
    <row r="7" spans="1:10">
      <c r="A7" s="95">
        <v>1</v>
      </c>
      <c r="B7" s="92" t="s">
        <v>48</v>
      </c>
      <c r="C7" s="33" t="s">
        <v>434</v>
      </c>
      <c r="D7" s="34" t="s">
        <v>344</v>
      </c>
      <c r="E7" s="34" t="s">
        <v>181</v>
      </c>
      <c r="F7" s="69" t="s">
        <v>435</v>
      </c>
      <c r="G7" s="34">
        <v>85</v>
      </c>
      <c r="H7" s="34">
        <v>85</v>
      </c>
      <c r="I7" s="34">
        <v>80</v>
      </c>
      <c r="J7" s="34"/>
    </row>
    <row r="8" spans="1:10">
      <c r="A8" s="95">
        <v>2</v>
      </c>
      <c r="B8" s="92" t="s">
        <v>36</v>
      </c>
      <c r="C8" s="33" t="s">
        <v>436</v>
      </c>
      <c r="D8" s="34" t="s">
        <v>344</v>
      </c>
      <c r="E8" s="34" t="s">
        <v>181</v>
      </c>
      <c r="F8" s="69" t="s">
        <v>437</v>
      </c>
      <c r="G8" s="34">
        <v>59</v>
      </c>
      <c r="H8" s="34">
        <v>57</v>
      </c>
      <c r="I8" s="34">
        <v>85</v>
      </c>
      <c r="J8" s="34"/>
    </row>
    <row r="9" spans="1:10">
      <c r="A9" s="95">
        <v>3</v>
      </c>
      <c r="B9" s="92" t="s">
        <v>91</v>
      </c>
      <c r="C9" s="33" t="s">
        <v>438</v>
      </c>
      <c r="D9" s="34" t="s">
        <v>344</v>
      </c>
      <c r="E9" s="34" t="s">
        <v>181</v>
      </c>
      <c r="F9" s="69" t="s">
        <v>437</v>
      </c>
      <c r="G9" s="34">
        <v>54.1</v>
      </c>
      <c r="H9" s="34">
        <v>53</v>
      </c>
      <c r="I9" s="34">
        <v>70</v>
      </c>
      <c r="J9" s="34"/>
    </row>
    <row r="10" spans="1:10">
      <c r="A10" s="95">
        <v>4</v>
      </c>
      <c r="B10" s="92" t="s">
        <v>106</v>
      </c>
      <c r="C10" s="33" t="s">
        <v>439</v>
      </c>
      <c r="D10" s="34" t="s">
        <v>344</v>
      </c>
      <c r="E10" s="34" t="s">
        <v>181</v>
      </c>
      <c r="F10" s="69" t="s">
        <v>440</v>
      </c>
      <c r="G10" s="34">
        <v>73</v>
      </c>
      <c r="H10" s="34">
        <v>69</v>
      </c>
      <c r="I10" s="34">
        <v>75</v>
      </c>
      <c r="J10" s="34"/>
    </row>
    <row r="11" spans="1:10">
      <c r="A11" s="95">
        <v>5</v>
      </c>
      <c r="B11" s="92" t="s">
        <v>127</v>
      </c>
      <c r="C11" s="68" t="s">
        <v>441</v>
      </c>
      <c r="D11" s="34" t="s">
        <v>344</v>
      </c>
      <c r="E11" s="34" t="s">
        <v>181</v>
      </c>
      <c r="F11" s="69" t="s">
        <v>437</v>
      </c>
      <c r="G11" s="34">
        <v>77</v>
      </c>
      <c r="H11" s="34">
        <v>79</v>
      </c>
      <c r="I11" s="34">
        <v>75</v>
      </c>
      <c r="J11" s="34"/>
    </row>
    <row r="12" spans="1:10">
      <c r="A12" s="95">
        <v>6</v>
      </c>
      <c r="B12" s="92" t="s">
        <v>118</v>
      </c>
      <c r="C12" s="33" t="s">
        <v>442</v>
      </c>
      <c r="D12" s="34" t="s">
        <v>443</v>
      </c>
      <c r="E12" s="34" t="s">
        <v>181</v>
      </c>
      <c r="F12" s="69" t="s">
        <v>444</v>
      </c>
      <c r="G12" s="34">
        <v>214</v>
      </c>
      <c r="H12" s="34">
        <v>199</v>
      </c>
      <c r="I12" s="34">
        <v>200</v>
      </c>
      <c r="J12" s="34"/>
    </row>
    <row r="13" spans="1:10">
      <c r="A13" s="95">
        <v>7</v>
      </c>
      <c r="B13" s="92" t="s">
        <v>108</v>
      </c>
      <c r="C13" s="33" t="s">
        <v>445</v>
      </c>
      <c r="D13" s="34" t="s">
        <v>443</v>
      </c>
      <c r="E13" s="34" t="s">
        <v>181</v>
      </c>
      <c r="F13" s="69" t="s">
        <v>446</v>
      </c>
      <c r="G13" s="34">
        <v>115</v>
      </c>
      <c r="H13" s="34">
        <v>139</v>
      </c>
      <c r="I13" s="34">
        <v>120</v>
      </c>
      <c r="J13" s="34"/>
    </row>
    <row r="14" spans="1:10" ht="30" customHeight="1">
      <c r="A14" s="95">
        <v>8</v>
      </c>
      <c r="B14" s="92" t="s">
        <v>111</v>
      </c>
      <c r="C14" s="33" t="s">
        <v>447</v>
      </c>
      <c r="D14" s="34" t="s">
        <v>228</v>
      </c>
      <c r="E14" s="34" t="s">
        <v>181</v>
      </c>
      <c r="F14" s="69" t="s">
        <v>448</v>
      </c>
      <c r="G14" s="34">
        <v>196</v>
      </c>
      <c r="H14" s="34">
        <v>189</v>
      </c>
      <c r="I14" s="34">
        <v>370</v>
      </c>
      <c r="J14" s="34"/>
    </row>
    <row r="15" spans="1:10">
      <c r="A15" s="95">
        <v>9</v>
      </c>
      <c r="B15" s="92" t="s">
        <v>163</v>
      </c>
      <c r="C15" s="33" t="s">
        <v>449</v>
      </c>
      <c r="D15" s="34" t="s">
        <v>443</v>
      </c>
      <c r="E15" s="34" t="s">
        <v>181</v>
      </c>
      <c r="F15" s="69" t="s">
        <v>450</v>
      </c>
      <c r="G15" s="34">
        <v>314</v>
      </c>
      <c r="H15" s="34">
        <v>335</v>
      </c>
      <c r="I15" s="34">
        <v>360</v>
      </c>
      <c r="J15" s="34"/>
    </row>
    <row r="16" spans="1:10" ht="25.5" customHeight="1">
      <c r="A16" s="95">
        <v>10</v>
      </c>
      <c r="B16" s="92" t="s">
        <v>34</v>
      </c>
      <c r="C16" s="33" t="s">
        <v>451</v>
      </c>
      <c r="D16" s="34" t="s">
        <v>228</v>
      </c>
      <c r="E16" s="34" t="s">
        <v>181</v>
      </c>
      <c r="F16" s="69" t="s">
        <v>448</v>
      </c>
      <c r="G16" s="34">
        <v>205</v>
      </c>
      <c r="H16" s="34">
        <v>200</v>
      </c>
      <c r="I16" s="34">
        <v>360</v>
      </c>
      <c r="J16" s="34"/>
    </row>
    <row r="17" spans="1:10">
      <c r="A17" s="95">
        <v>11</v>
      </c>
      <c r="B17" s="92" t="s">
        <v>197</v>
      </c>
      <c r="C17" s="94" t="s">
        <v>452</v>
      </c>
      <c r="D17" s="34" t="s">
        <v>228</v>
      </c>
      <c r="E17" s="34" t="s">
        <v>181</v>
      </c>
      <c r="F17" s="69" t="s">
        <v>448</v>
      </c>
      <c r="G17" s="34">
        <v>118</v>
      </c>
      <c r="H17" s="34">
        <v>115</v>
      </c>
      <c r="I17" s="34">
        <v>350</v>
      </c>
      <c r="J17" s="34"/>
    </row>
    <row r="18" spans="1:10">
      <c r="A18" s="95">
        <v>12</v>
      </c>
      <c r="B18" s="92" t="s">
        <v>9</v>
      </c>
      <c r="C18" s="33" t="s">
        <v>453</v>
      </c>
      <c r="D18" s="34" t="s">
        <v>443</v>
      </c>
      <c r="E18" s="34" t="s">
        <v>181</v>
      </c>
      <c r="F18" s="69" t="s">
        <v>454</v>
      </c>
      <c r="G18" s="34">
        <v>160</v>
      </c>
      <c r="H18" s="34">
        <v>179</v>
      </c>
      <c r="I18" s="34">
        <v>240</v>
      </c>
      <c r="J18" s="34"/>
    </row>
    <row r="19" spans="1:10">
      <c r="A19" s="95">
        <v>13</v>
      </c>
      <c r="B19" s="92" t="s">
        <v>169</v>
      </c>
      <c r="C19" s="33" t="s">
        <v>455</v>
      </c>
      <c r="D19" s="34" t="s">
        <v>443</v>
      </c>
      <c r="E19" s="34" t="s">
        <v>181</v>
      </c>
      <c r="F19" s="69" t="s">
        <v>456</v>
      </c>
      <c r="G19" s="34">
        <v>180</v>
      </c>
      <c r="H19" s="34">
        <v>165</v>
      </c>
      <c r="I19" s="34">
        <v>195</v>
      </c>
      <c r="J19" s="34"/>
    </row>
    <row r="20" spans="1:10">
      <c r="A20" s="95">
        <v>14</v>
      </c>
      <c r="B20" s="92" t="s">
        <v>11</v>
      </c>
      <c r="C20" s="33" t="s">
        <v>457</v>
      </c>
      <c r="D20" s="34" t="s">
        <v>443</v>
      </c>
      <c r="E20" s="34" t="s">
        <v>181</v>
      </c>
      <c r="F20" s="69" t="s">
        <v>458</v>
      </c>
      <c r="G20" s="34">
        <v>220</v>
      </c>
      <c r="H20" s="34">
        <v>229</v>
      </c>
      <c r="I20" s="34">
        <v>200</v>
      </c>
      <c r="J20" s="34"/>
    </row>
    <row r="21" spans="1:10">
      <c r="A21" s="95">
        <v>15</v>
      </c>
      <c r="B21" s="92" t="s">
        <v>89</v>
      </c>
      <c r="C21" s="33" t="s">
        <v>459</v>
      </c>
      <c r="D21" s="34" t="s">
        <v>443</v>
      </c>
      <c r="E21" s="34" t="s">
        <v>181</v>
      </c>
      <c r="F21" s="69" t="s">
        <v>460</v>
      </c>
      <c r="G21" s="34">
        <v>254</v>
      </c>
      <c r="H21" s="34">
        <v>249</v>
      </c>
      <c r="I21" s="34">
        <v>280</v>
      </c>
      <c r="J21" s="34"/>
    </row>
    <row r="22" spans="1:10">
      <c r="A22" s="95">
        <v>16</v>
      </c>
      <c r="B22" s="92" t="s">
        <v>141</v>
      </c>
      <c r="C22" s="33" t="s">
        <v>461</v>
      </c>
      <c r="D22" s="34" t="s">
        <v>229</v>
      </c>
      <c r="E22" s="34" t="s">
        <v>181</v>
      </c>
      <c r="F22" s="69" t="s">
        <v>462</v>
      </c>
      <c r="G22" s="34">
        <v>104</v>
      </c>
      <c r="H22" s="34">
        <v>100</v>
      </c>
      <c r="I22" s="34">
        <v>175</v>
      </c>
      <c r="J22" s="34"/>
    </row>
    <row r="23" spans="1:10">
      <c r="A23" s="95">
        <v>17</v>
      </c>
      <c r="B23" s="92" t="s">
        <v>32</v>
      </c>
      <c r="C23" s="33" t="s">
        <v>463</v>
      </c>
      <c r="D23" s="34" t="s">
        <v>229</v>
      </c>
      <c r="E23" s="34" t="s">
        <v>181</v>
      </c>
      <c r="F23" s="69" t="s">
        <v>464</v>
      </c>
      <c r="G23" s="34">
        <v>265</v>
      </c>
      <c r="H23" s="34">
        <v>275</v>
      </c>
      <c r="I23" s="34">
        <v>380</v>
      </c>
      <c r="J23" s="34"/>
    </row>
    <row r="24" spans="1:10">
      <c r="A24" s="95">
        <v>18</v>
      </c>
      <c r="B24" s="92" t="s">
        <v>84</v>
      </c>
      <c r="C24" s="33" t="s">
        <v>465</v>
      </c>
      <c r="D24" s="34" t="s">
        <v>229</v>
      </c>
      <c r="E24" s="34" t="s">
        <v>181</v>
      </c>
      <c r="F24" s="69" t="s">
        <v>466</v>
      </c>
      <c r="G24" s="34">
        <v>195</v>
      </c>
      <c r="H24" s="34">
        <v>229</v>
      </c>
      <c r="I24" s="34">
        <v>450</v>
      </c>
      <c r="J24" s="34"/>
    </row>
    <row r="25" spans="1:10">
      <c r="A25" s="95">
        <v>19</v>
      </c>
      <c r="B25" s="92" t="s">
        <v>165</v>
      </c>
      <c r="C25" s="33" t="s">
        <v>467</v>
      </c>
      <c r="D25" s="34" t="s">
        <v>229</v>
      </c>
      <c r="E25" s="34" t="s">
        <v>181</v>
      </c>
      <c r="F25" s="69" t="s">
        <v>468</v>
      </c>
      <c r="G25" s="34">
        <v>205.8</v>
      </c>
      <c r="H25" s="34">
        <v>195</v>
      </c>
      <c r="I25" s="34">
        <v>320</v>
      </c>
      <c r="J25" s="34"/>
    </row>
    <row r="26" spans="1:10" ht="25.5" customHeight="1">
      <c r="A26" s="87">
        <v>2</v>
      </c>
      <c r="B26" s="88" t="s">
        <v>218</v>
      </c>
      <c r="C26" s="145"/>
      <c r="D26" s="146"/>
      <c r="E26" s="146"/>
      <c r="F26" s="145"/>
      <c r="G26" s="146"/>
      <c r="H26" s="146"/>
      <c r="I26" s="146"/>
      <c r="J26" s="146"/>
    </row>
    <row r="27" spans="1:10" ht="22.5">
      <c r="A27" s="95">
        <v>20</v>
      </c>
      <c r="B27" s="92" t="s">
        <v>21</v>
      </c>
      <c r="C27" s="33" t="s">
        <v>469</v>
      </c>
      <c r="D27" s="34" t="s">
        <v>225</v>
      </c>
      <c r="E27" s="34" t="s">
        <v>181</v>
      </c>
      <c r="F27" s="69" t="s">
        <v>470</v>
      </c>
      <c r="G27" s="34">
        <v>673</v>
      </c>
      <c r="H27" s="34">
        <v>669</v>
      </c>
      <c r="I27" s="34">
        <v>720</v>
      </c>
      <c r="J27" s="34"/>
    </row>
    <row r="28" spans="1:10" ht="22.5">
      <c r="A28" s="95">
        <v>21</v>
      </c>
      <c r="B28" s="92" t="s">
        <v>85</v>
      </c>
      <c r="C28" s="33" t="s">
        <v>471</v>
      </c>
      <c r="D28" s="34" t="s">
        <v>472</v>
      </c>
      <c r="E28" s="34" t="s">
        <v>181</v>
      </c>
      <c r="F28" s="69" t="s">
        <v>473</v>
      </c>
      <c r="G28" s="34">
        <v>232</v>
      </c>
      <c r="H28" s="34">
        <v>229</v>
      </c>
      <c r="I28" s="34">
        <v>270</v>
      </c>
      <c r="J28" s="34"/>
    </row>
    <row r="29" spans="1:10">
      <c r="A29" s="95">
        <v>22</v>
      </c>
      <c r="B29" s="92" t="s">
        <v>153</v>
      </c>
      <c r="C29" s="33" t="s">
        <v>474</v>
      </c>
      <c r="D29" s="34" t="s">
        <v>225</v>
      </c>
      <c r="E29" s="34" t="s">
        <v>181</v>
      </c>
      <c r="F29" s="69" t="s">
        <v>473</v>
      </c>
      <c r="G29" s="34">
        <v>341</v>
      </c>
      <c r="H29" s="34">
        <v>339</v>
      </c>
      <c r="I29" s="34">
        <v>450</v>
      </c>
      <c r="J29" s="34"/>
    </row>
    <row r="30" spans="1:10" ht="30">
      <c r="A30" s="95">
        <v>23</v>
      </c>
      <c r="B30" s="92" t="s">
        <v>125</v>
      </c>
      <c r="C30" s="33" t="s">
        <v>475</v>
      </c>
      <c r="D30" s="34" t="s">
        <v>225</v>
      </c>
      <c r="E30" s="34" t="s">
        <v>181</v>
      </c>
      <c r="F30" s="69" t="s">
        <v>476</v>
      </c>
      <c r="G30" s="34">
        <v>364</v>
      </c>
      <c r="H30" s="34">
        <v>359</v>
      </c>
      <c r="I30" s="34">
        <v>520</v>
      </c>
      <c r="J30" s="34"/>
    </row>
    <row r="31" spans="1:10" ht="39" customHeight="1">
      <c r="A31" s="95">
        <v>24</v>
      </c>
      <c r="B31" s="92" t="s">
        <v>126</v>
      </c>
      <c r="C31" s="33" t="s">
        <v>477</v>
      </c>
      <c r="D31" s="34" t="s">
        <v>225</v>
      </c>
      <c r="E31" s="34" t="s">
        <v>181</v>
      </c>
      <c r="F31" s="69" t="s">
        <v>478</v>
      </c>
      <c r="G31" s="34">
        <v>355</v>
      </c>
      <c r="H31" s="34">
        <v>349</v>
      </c>
      <c r="I31" s="34">
        <v>440</v>
      </c>
      <c r="J31" s="34"/>
    </row>
    <row r="32" spans="1:10">
      <c r="A32" s="95">
        <v>25</v>
      </c>
      <c r="B32" s="92" t="s">
        <v>115</v>
      </c>
      <c r="C32" s="33" t="s">
        <v>479</v>
      </c>
      <c r="D32" s="34" t="s">
        <v>225</v>
      </c>
      <c r="E32" s="34" t="s">
        <v>181</v>
      </c>
      <c r="F32" s="69" t="s">
        <v>480</v>
      </c>
      <c r="G32" s="34">
        <v>317</v>
      </c>
      <c r="H32" s="34">
        <v>315</v>
      </c>
      <c r="I32" s="34">
        <v>350</v>
      </c>
      <c r="J32" s="34"/>
    </row>
    <row r="33" spans="1:10">
      <c r="A33" s="95">
        <v>26</v>
      </c>
      <c r="B33" s="92" t="s">
        <v>53</v>
      </c>
      <c r="C33" s="33" t="s">
        <v>481</v>
      </c>
      <c r="D33" s="34" t="s">
        <v>482</v>
      </c>
      <c r="E33" s="34" t="s">
        <v>181</v>
      </c>
      <c r="F33" s="69" t="s">
        <v>483</v>
      </c>
      <c r="G33" s="34">
        <v>490</v>
      </c>
      <c r="H33" s="34">
        <v>459</v>
      </c>
      <c r="I33" s="34">
        <v>850</v>
      </c>
      <c r="J33" s="34"/>
    </row>
    <row r="34" spans="1:10">
      <c r="A34" s="95">
        <v>27</v>
      </c>
      <c r="B34" s="92" t="s">
        <v>137</v>
      </c>
      <c r="C34" s="33" t="s">
        <v>484</v>
      </c>
      <c r="D34" s="34" t="s">
        <v>485</v>
      </c>
      <c r="E34" s="34" t="s">
        <v>181</v>
      </c>
      <c r="F34" s="69" t="s">
        <v>486</v>
      </c>
      <c r="G34" s="34">
        <v>478</v>
      </c>
      <c r="H34" s="34">
        <v>459</v>
      </c>
      <c r="I34" s="34">
        <v>500</v>
      </c>
      <c r="J34" s="34"/>
    </row>
    <row r="35" spans="1:10">
      <c r="A35" s="95">
        <v>28</v>
      </c>
      <c r="B35" s="92" t="s">
        <v>19</v>
      </c>
      <c r="C35" s="33" t="s">
        <v>487</v>
      </c>
      <c r="D35" s="34" t="s">
        <v>485</v>
      </c>
      <c r="E35" s="34" t="s">
        <v>181</v>
      </c>
      <c r="F35" s="69" t="s">
        <v>488</v>
      </c>
      <c r="G35" s="34">
        <f>223*2</f>
        <v>446</v>
      </c>
      <c r="H35" s="34">
        <v>439</v>
      </c>
      <c r="I35" s="34">
        <v>670</v>
      </c>
      <c r="J35" s="34"/>
    </row>
    <row r="36" spans="1:10">
      <c r="A36" s="95">
        <v>29</v>
      </c>
      <c r="B36" s="92" t="s">
        <v>101</v>
      </c>
      <c r="C36" s="33" t="s">
        <v>489</v>
      </c>
      <c r="D36" s="34" t="s">
        <v>225</v>
      </c>
      <c r="E36" s="34" t="s">
        <v>181</v>
      </c>
      <c r="F36" s="69" t="s">
        <v>490</v>
      </c>
      <c r="G36" s="34">
        <v>189</v>
      </c>
      <c r="H36" s="34">
        <v>189</v>
      </c>
      <c r="I36" s="34">
        <v>220</v>
      </c>
      <c r="J36" s="34"/>
    </row>
    <row r="37" spans="1:10">
      <c r="A37" s="95">
        <v>30</v>
      </c>
      <c r="B37" s="92" t="s">
        <v>22</v>
      </c>
      <c r="C37" s="33" t="s">
        <v>491</v>
      </c>
      <c r="D37" s="34" t="s">
        <v>225</v>
      </c>
      <c r="E37" s="34" t="s">
        <v>181</v>
      </c>
      <c r="F37" s="69" t="s">
        <v>492</v>
      </c>
      <c r="G37" s="34">
        <v>478</v>
      </c>
      <c r="H37" s="34">
        <v>499</v>
      </c>
      <c r="I37" s="34">
        <v>520</v>
      </c>
      <c r="J37" s="34"/>
    </row>
    <row r="38" spans="1:10" ht="22.5">
      <c r="A38" s="95">
        <v>31</v>
      </c>
      <c r="B38" s="92" t="s">
        <v>70</v>
      </c>
      <c r="C38" s="33" t="s">
        <v>493</v>
      </c>
      <c r="D38" s="34" t="s">
        <v>494</v>
      </c>
      <c r="E38" s="34" t="s">
        <v>181</v>
      </c>
      <c r="F38" s="69" t="s">
        <v>495</v>
      </c>
      <c r="G38" s="34">
        <f>45.37/200*1000</f>
        <v>226.85</v>
      </c>
      <c r="H38" s="34">
        <v>225</v>
      </c>
      <c r="I38" s="34">
        <v>315</v>
      </c>
      <c r="J38" s="34"/>
    </row>
    <row r="39" spans="1:10" ht="22.5">
      <c r="A39" s="95">
        <v>32</v>
      </c>
      <c r="B39" s="92" t="s">
        <v>128</v>
      </c>
      <c r="C39" s="33" t="s">
        <v>496</v>
      </c>
      <c r="D39" s="34" t="s">
        <v>231</v>
      </c>
      <c r="E39" s="34" t="s">
        <v>181</v>
      </c>
      <c r="F39" s="69" t="s">
        <v>497</v>
      </c>
      <c r="G39" s="34">
        <v>533</v>
      </c>
      <c r="H39" s="34">
        <v>539</v>
      </c>
      <c r="I39" s="34">
        <v>440</v>
      </c>
      <c r="J39" s="34"/>
    </row>
    <row r="40" spans="1:10" ht="24.75" customHeight="1">
      <c r="A40" s="95">
        <v>33</v>
      </c>
      <c r="B40" s="92" t="s">
        <v>202</v>
      </c>
      <c r="C40" s="33" t="s">
        <v>498</v>
      </c>
      <c r="D40" s="34" t="s">
        <v>499</v>
      </c>
      <c r="E40" s="34" t="s">
        <v>181</v>
      </c>
      <c r="F40" s="69" t="s">
        <v>500</v>
      </c>
      <c r="G40" s="34">
        <v>227</v>
      </c>
      <c r="H40" s="34">
        <v>219</v>
      </c>
      <c r="I40" s="34">
        <v>580</v>
      </c>
      <c r="J40" s="34"/>
    </row>
    <row r="41" spans="1:10" ht="30">
      <c r="A41" s="95">
        <v>34</v>
      </c>
      <c r="B41" s="92" t="s">
        <v>15</v>
      </c>
      <c r="C41" s="33" t="s">
        <v>501</v>
      </c>
      <c r="D41" s="34" t="s">
        <v>499</v>
      </c>
      <c r="E41" s="34" t="s">
        <v>181</v>
      </c>
      <c r="F41" s="69" t="s">
        <v>502</v>
      </c>
      <c r="G41" s="34">
        <v>215</v>
      </c>
      <c r="H41" s="34">
        <v>229</v>
      </c>
      <c r="I41" s="34">
        <v>220</v>
      </c>
      <c r="J41" s="34"/>
    </row>
    <row r="42" spans="1:10" ht="22.5">
      <c r="A42" s="95">
        <v>35</v>
      </c>
      <c r="B42" s="92" t="s">
        <v>146</v>
      </c>
      <c r="C42" s="33" t="s">
        <v>503</v>
      </c>
      <c r="D42" s="34" t="s">
        <v>504</v>
      </c>
      <c r="E42" s="34" t="s">
        <v>181</v>
      </c>
      <c r="F42" s="69" t="s">
        <v>237</v>
      </c>
      <c r="G42" s="34">
        <v>171</v>
      </c>
      <c r="H42" s="34">
        <v>169</v>
      </c>
      <c r="I42" s="34">
        <v>290</v>
      </c>
      <c r="J42" s="34"/>
    </row>
    <row r="43" spans="1:10" ht="23.25" customHeight="1">
      <c r="A43" s="96">
        <v>3</v>
      </c>
      <c r="B43" s="97" t="s">
        <v>219</v>
      </c>
      <c r="C43" s="147"/>
      <c r="D43" s="148"/>
      <c r="E43" s="148"/>
      <c r="F43" s="149"/>
      <c r="G43" s="146"/>
      <c r="H43" s="146"/>
      <c r="I43" s="146"/>
      <c r="J43" s="146"/>
    </row>
    <row r="44" spans="1:10">
      <c r="A44" s="95">
        <v>36</v>
      </c>
      <c r="B44" s="92" t="s">
        <v>505</v>
      </c>
      <c r="C44" s="33" t="s">
        <v>506</v>
      </c>
      <c r="D44" s="34" t="s">
        <v>224</v>
      </c>
      <c r="E44" s="34" t="s">
        <v>180</v>
      </c>
      <c r="F44" s="69" t="s">
        <v>507</v>
      </c>
      <c r="G44" s="34">
        <v>4.96</v>
      </c>
      <c r="H44" s="34">
        <v>8.8000000000000007</v>
      </c>
      <c r="I44" s="34">
        <v>11</v>
      </c>
      <c r="J44" s="34"/>
    </row>
    <row r="45" spans="1:10" ht="30">
      <c r="A45" s="95">
        <v>37</v>
      </c>
      <c r="B45" s="92" t="s">
        <v>508</v>
      </c>
      <c r="C45" s="33" t="s">
        <v>509</v>
      </c>
      <c r="D45" s="34" t="s">
        <v>510</v>
      </c>
      <c r="E45" s="34" t="s">
        <v>182</v>
      </c>
      <c r="F45" s="69" t="s">
        <v>511</v>
      </c>
      <c r="G45" s="34">
        <v>82</v>
      </c>
      <c r="H45" s="34">
        <v>82</v>
      </c>
      <c r="I45" s="34">
        <v>120</v>
      </c>
      <c r="J45" s="34"/>
    </row>
    <row r="46" spans="1:10" ht="22.5">
      <c r="A46" s="95">
        <v>38</v>
      </c>
      <c r="B46" s="92" t="s">
        <v>512</v>
      </c>
      <c r="C46" s="33" t="s">
        <v>513</v>
      </c>
      <c r="D46" s="34" t="s">
        <v>231</v>
      </c>
      <c r="E46" s="34" t="s">
        <v>181</v>
      </c>
      <c r="F46" s="69" t="s">
        <v>514</v>
      </c>
      <c r="G46" s="34">
        <v>30</v>
      </c>
      <c r="H46" s="34">
        <v>289</v>
      </c>
      <c r="I46" s="34">
        <v>380</v>
      </c>
      <c r="J46" s="34"/>
    </row>
    <row r="47" spans="1:10" ht="22.5">
      <c r="A47" s="95">
        <v>39</v>
      </c>
      <c r="B47" s="92" t="s">
        <v>515</v>
      </c>
      <c r="C47" s="33" t="s">
        <v>516</v>
      </c>
      <c r="D47" s="34" t="s">
        <v>234</v>
      </c>
      <c r="E47" s="34" t="s">
        <v>181</v>
      </c>
      <c r="F47" s="69" t="s">
        <v>517</v>
      </c>
      <c r="G47" s="34">
        <v>671</v>
      </c>
      <c r="H47" s="34">
        <v>660</v>
      </c>
      <c r="I47" s="34">
        <v>800</v>
      </c>
      <c r="J47" s="34"/>
    </row>
    <row r="48" spans="1:10" ht="30.75" customHeight="1">
      <c r="A48" s="95">
        <v>40</v>
      </c>
      <c r="B48" s="92" t="s">
        <v>518</v>
      </c>
      <c r="C48" s="33" t="s">
        <v>519</v>
      </c>
      <c r="D48" s="34" t="s">
        <v>520</v>
      </c>
      <c r="E48" s="34" t="s">
        <v>181</v>
      </c>
      <c r="F48" s="69" t="s">
        <v>521</v>
      </c>
      <c r="G48" s="34">
        <v>89</v>
      </c>
      <c r="H48" s="34">
        <v>99</v>
      </c>
      <c r="I48" s="34">
        <v>150</v>
      </c>
      <c r="J48" s="34"/>
    </row>
    <row r="49" spans="1:10" ht="22.5">
      <c r="A49" s="95">
        <v>41</v>
      </c>
      <c r="B49" s="92" t="s">
        <v>522</v>
      </c>
      <c r="C49" s="33" t="s">
        <v>523</v>
      </c>
      <c r="D49" s="34" t="s">
        <v>524</v>
      </c>
      <c r="E49" s="34" t="s">
        <v>181</v>
      </c>
      <c r="F49" s="69" t="s">
        <v>525</v>
      </c>
      <c r="G49" s="34">
        <f>828/5</f>
        <v>165.6</v>
      </c>
      <c r="H49" s="34">
        <v>163.80000000000001</v>
      </c>
      <c r="I49" s="34">
        <v>370</v>
      </c>
      <c r="J49" s="34"/>
    </row>
    <row r="50" spans="1:10" ht="30">
      <c r="A50" s="95">
        <v>42</v>
      </c>
      <c r="B50" s="92" t="s">
        <v>526</v>
      </c>
      <c r="C50" s="33" t="s">
        <v>527</v>
      </c>
      <c r="D50" s="34" t="s">
        <v>528</v>
      </c>
      <c r="E50" s="34" t="s">
        <v>181</v>
      </c>
      <c r="F50" s="69" t="s">
        <v>529</v>
      </c>
      <c r="G50" s="34">
        <v>1210</v>
      </c>
      <c r="H50" s="34">
        <v>999</v>
      </c>
      <c r="I50" s="34">
        <v>1400</v>
      </c>
      <c r="J50" s="34"/>
    </row>
    <row r="51" spans="1:10" ht="45">
      <c r="A51" s="95">
        <v>43</v>
      </c>
      <c r="B51" s="92" t="s">
        <v>96</v>
      </c>
      <c r="C51" s="33" t="s">
        <v>530</v>
      </c>
      <c r="D51" s="98" t="s">
        <v>531</v>
      </c>
      <c r="E51" s="34" t="s">
        <v>181</v>
      </c>
      <c r="F51" s="69" t="s">
        <v>532</v>
      </c>
      <c r="G51" s="34">
        <v>196</v>
      </c>
      <c r="H51" s="34">
        <v>179</v>
      </c>
      <c r="I51" s="34">
        <v>280</v>
      </c>
      <c r="J51" s="34"/>
    </row>
    <row r="52" spans="1:10" ht="26.25" customHeight="1">
      <c r="A52" s="96">
        <v>4</v>
      </c>
      <c r="B52" s="97" t="s">
        <v>533</v>
      </c>
      <c r="C52" s="147"/>
      <c r="D52" s="148"/>
      <c r="E52" s="148"/>
      <c r="F52" s="149"/>
      <c r="G52" s="146"/>
      <c r="H52" s="146"/>
      <c r="I52" s="146"/>
      <c r="J52" s="146"/>
    </row>
    <row r="53" spans="1:10" ht="22.5">
      <c r="A53" s="95">
        <v>44</v>
      </c>
      <c r="B53" s="92" t="s">
        <v>93</v>
      </c>
      <c r="C53" s="33" t="s">
        <v>534</v>
      </c>
      <c r="D53" s="34" t="s">
        <v>231</v>
      </c>
      <c r="E53" s="34" t="s">
        <v>181</v>
      </c>
      <c r="F53" s="69" t="s">
        <v>535</v>
      </c>
      <c r="G53" s="34">
        <f>1470/10</f>
        <v>147</v>
      </c>
      <c r="H53" s="34">
        <v>145</v>
      </c>
      <c r="I53" s="34">
        <v>330</v>
      </c>
      <c r="J53" s="34"/>
    </row>
    <row r="54" spans="1:10" ht="22.5">
      <c r="A54" s="95">
        <v>45</v>
      </c>
      <c r="B54" s="92" t="s">
        <v>98</v>
      </c>
      <c r="C54" s="33" t="s">
        <v>536</v>
      </c>
      <c r="D54" s="34" t="s">
        <v>537</v>
      </c>
      <c r="E54" s="34" t="s">
        <v>181</v>
      </c>
      <c r="F54" s="69" t="s">
        <v>538</v>
      </c>
      <c r="G54" s="34">
        <f>671/4.6</f>
        <v>145.86956521739131</v>
      </c>
      <c r="H54" s="34">
        <v>145</v>
      </c>
      <c r="I54" s="34">
        <v>170</v>
      </c>
      <c r="J54" s="34"/>
    </row>
    <row r="55" spans="1:10">
      <c r="A55" s="95">
        <v>46</v>
      </c>
      <c r="B55" s="92" t="s">
        <v>107</v>
      </c>
      <c r="C55" s="33" t="s">
        <v>539</v>
      </c>
      <c r="D55" s="34" t="s">
        <v>226</v>
      </c>
      <c r="E55" s="34" t="s">
        <v>181</v>
      </c>
      <c r="F55" s="69" t="s">
        <v>540</v>
      </c>
      <c r="G55" s="34">
        <v>39.200000000000003</v>
      </c>
      <c r="H55" s="34">
        <v>38.200000000000003</v>
      </c>
      <c r="I55" s="34">
        <v>60</v>
      </c>
      <c r="J55" s="34"/>
    </row>
    <row r="56" spans="1:10">
      <c r="A56" s="95">
        <v>47</v>
      </c>
      <c r="B56" s="92" t="s">
        <v>123</v>
      </c>
      <c r="C56" s="33" t="s">
        <v>541</v>
      </c>
      <c r="D56" s="34" t="s">
        <v>226</v>
      </c>
      <c r="E56" s="34" t="s">
        <v>181</v>
      </c>
      <c r="F56" s="69" t="s">
        <v>237</v>
      </c>
      <c r="G56" s="34">
        <v>78.3</v>
      </c>
      <c r="H56" s="34">
        <v>85</v>
      </c>
      <c r="I56" s="34">
        <v>105</v>
      </c>
      <c r="J56" s="34"/>
    </row>
  </sheetData>
  <mergeCells count="2">
    <mergeCell ref="A2:F2"/>
    <mergeCell ref="A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3"/>
  <sheetViews>
    <sheetView topLeftCell="A16" workbookViewId="0">
      <selection activeCell="J44" sqref="J44"/>
    </sheetView>
  </sheetViews>
  <sheetFormatPr defaultRowHeight="15"/>
  <cols>
    <col min="1" max="1" width="2.85546875" customWidth="1"/>
    <col min="2" max="2" width="6.85546875" style="2" customWidth="1"/>
    <col min="3" max="3" width="40.5703125" customWidth="1"/>
    <col min="4" max="4" width="32.85546875" customWidth="1"/>
    <col min="5" max="5" width="11.42578125" style="2" customWidth="1"/>
    <col min="6" max="6" width="10.5703125" customWidth="1"/>
    <col min="7" max="7" width="31.28515625" customWidth="1"/>
    <col min="8" max="8" width="10.5703125" style="2" customWidth="1"/>
    <col min="9" max="9" width="11.28515625" style="2" customWidth="1"/>
    <col min="10" max="10" width="10.42578125" style="2" customWidth="1"/>
    <col min="11" max="12" width="11.28515625" style="2" customWidth="1"/>
  </cols>
  <sheetData>
    <row r="2" spans="2:13" ht="15.75">
      <c r="B2" s="165" t="s">
        <v>623</v>
      </c>
      <c r="C2" s="165"/>
      <c r="D2" s="165"/>
      <c r="E2" s="165"/>
      <c r="F2" s="165"/>
      <c r="G2" s="165"/>
    </row>
    <row r="3" spans="2:13">
      <c r="B3" s="166" t="s">
        <v>624</v>
      </c>
      <c r="C3" s="166"/>
      <c r="D3" s="166"/>
      <c r="E3" s="166"/>
      <c r="F3" s="166"/>
      <c r="G3" s="166"/>
    </row>
    <row r="4" spans="2:13" ht="163.5" customHeight="1">
      <c r="B4" s="83" t="s">
        <v>213</v>
      </c>
      <c r="C4" s="81" t="s">
        <v>214</v>
      </c>
      <c r="D4" s="82" t="s">
        <v>215</v>
      </c>
      <c r="E4" s="83" t="s">
        <v>216</v>
      </c>
      <c r="F4" s="83" t="s">
        <v>429</v>
      </c>
      <c r="G4" s="82" t="s">
        <v>430</v>
      </c>
      <c r="H4" s="142" t="s">
        <v>631</v>
      </c>
      <c r="I4" s="142" t="s">
        <v>627</v>
      </c>
      <c r="J4" s="142" t="s">
        <v>628</v>
      </c>
      <c r="K4" s="142" t="s">
        <v>629</v>
      </c>
      <c r="L4" s="144" t="s">
        <v>630</v>
      </c>
      <c r="M4" s="144" t="s">
        <v>637</v>
      </c>
    </row>
    <row r="5" spans="2:13" ht="15.75">
      <c r="B5" s="137">
        <v>1</v>
      </c>
      <c r="C5" s="137">
        <v>2</v>
      </c>
      <c r="D5" s="138">
        <v>3</v>
      </c>
      <c r="E5" s="137">
        <v>4</v>
      </c>
      <c r="F5" s="137">
        <v>5</v>
      </c>
      <c r="G5" s="138">
        <v>6</v>
      </c>
      <c r="H5" s="143"/>
      <c r="I5" s="143"/>
      <c r="J5" s="143"/>
      <c r="K5" s="143"/>
      <c r="L5" s="143"/>
      <c r="M5" s="47"/>
    </row>
    <row r="6" spans="2:13" ht="15.75">
      <c r="B6" s="139"/>
      <c r="C6" s="140" t="s">
        <v>542</v>
      </c>
      <c r="D6" s="141"/>
      <c r="E6" s="139"/>
      <c r="F6" s="139"/>
      <c r="G6" s="141"/>
      <c r="H6" s="90"/>
      <c r="I6" s="90"/>
      <c r="J6" s="90"/>
      <c r="K6" s="90"/>
      <c r="L6" s="90"/>
      <c r="M6" s="49"/>
    </row>
    <row r="7" spans="2:13" ht="22.5">
      <c r="B7" s="51">
        <v>1</v>
      </c>
      <c r="C7" s="69" t="s">
        <v>342</v>
      </c>
      <c r="D7" s="33" t="s">
        <v>543</v>
      </c>
      <c r="E7" s="34" t="s">
        <v>344</v>
      </c>
      <c r="F7" s="34" t="s">
        <v>181</v>
      </c>
      <c r="G7" s="73" t="s">
        <v>544</v>
      </c>
      <c r="H7" s="143">
        <v>50</v>
      </c>
      <c r="I7" s="143">
        <v>50</v>
      </c>
      <c r="J7" s="143" t="s">
        <v>633</v>
      </c>
      <c r="K7" s="143" t="s">
        <v>633</v>
      </c>
      <c r="L7" s="143" t="s">
        <v>633</v>
      </c>
      <c r="M7" s="143" t="s">
        <v>633</v>
      </c>
    </row>
    <row r="8" spans="2:13" ht="22.5">
      <c r="B8" s="51">
        <v>2</v>
      </c>
      <c r="C8" s="69" t="s">
        <v>347</v>
      </c>
      <c r="D8" s="33" t="s">
        <v>434</v>
      </c>
      <c r="E8" s="34" t="s">
        <v>344</v>
      </c>
      <c r="F8" s="34" t="s">
        <v>181</v>
      </c>
      <c r="G8" s="73" t="s">
        <v>545</v>
      </c>
      <c r="H8" s="143">
        <v>75</v>
      </c>
      <c r="I8" s="143">
        <v>75</v>
      </c>
      <c r="J8" s="143" t="s">
        <v>633</v>
      </c>
      <c r="K8" s="143" t="s">
        <v>633</v>
      </c>
      <c r="L8" s="143" t="s">
        <v>633</v>
      </c>
      <c r="M8" s="143" t="s">
        <v>633</v>
      </c>
    </row>
    <row r="9" spans="2:13" ht="24">
      <c r="B9" s="51">
        <v>3</v>
      </c>
      <c r="C9" s="69" t="s">
        <v>349</v>
      </c>
      <c r="D9" s="93" t="s">
        <v>546</v>
      </c>
      <c r="E9" s="51" t="s">
        <v>344</v>
      </c>
      <c r="F9" s="51" t="s">
        <v>181</v>
      </c>
      <c r="G9" s="47" t="s">
        <v>547</v>
      </c>
      <c r="H9" s="143">
        <v>60</v>
      </c>
      <c r="I9" s="143">
        <v>60</v>
      </c>
      <c r="J9" s="143" t="s">
        <v>633</v>
      </c>
      <c r="K9" s="143" t="s">
        <v>633</v>
      </c>
      <c r="L9" s="143" t="s">
        <v>633</v>
      </c>
      <c r="M9" s="143" t="s">
        <v>633</v>
      </c>
    </row>
    <row r="10" spans="2:13" ht="22.5">
      <c r="B10" s="51">
        <v>4</v>
      </c>
      <c r="C10" s="69" t="s">
        <v>351</v>
      </c>
      <c r="D10" s="33" t="s">
        <v>548</v>
      </c>
      <c r="E10" s="34" t="s">
        <v>344</v>
      </c>
      <c r="F10" s="34" t="s">
        <v>181</v>
      </c>
      <c r="G10" s="69" t="s">
        <v>549</v>
      </c>
      <c r="H10" s="143">
        <v>55</v>
      </c>
      <c r="I10" s="143">
        <v>55</v>
      </c>
      <c r="J10" s="143" t="s">
        <v>633</v>
      </c>
      <c r="K10" s="143" t="s">
        <v>633</v>
      </c>
      <c r="L10" s="143" t="s">
        <v>633</v>
      </c>
      <c r="M10" s="143" t="s">
        <v>633</v>
      </c>
    </row>
    <row r="11" spans="2:13" ht="30">
      <c r="B11" s="51">
        <v>5</v>
      </c>
      <c r="C11" s="69" t="s">
        <v>353</v>
      </c>
      <c r="D11" s="68" t="s">
        <v>550</v>
      </c>
      <c r="E11" s="34" t="s">
        <v>344</v>
      </c>
      <c r="F11" s="34" t="s">
        <v>181</v>
      </c>
      <c r="G11" s="48" t="s">
        <v>551</v>
      </c>
      <c r="H11" s="143">
        <v>50</v>
      </c>
      <c r="I11" s="143">
        <v>50</v>
      </c>
      <c r="J11" s="143" t="s">
        <v>633</v>
      </c>
      <c r="K11" s="143" t="s">
        <v>633</v>
      </c>
      <c r="L11" s="143" t="s">
        <v>633</v>
      </c>
      <c r="M11" s="143" t="s">
        <v>633</v>
      </c>
    </row>
    <row r="12" spans="2:13">
      <c r="B12" s="51">
        <v>6</v>
      </c>
      <c r="C12" s="48" t="s">
        <v>358</v>
      </c>
      <c r="D12" s="47" t="s">
        <v>444</v>
      </c>
      <c r="E12" s="51" t="s">
        <v>222</v>
      </c>
      <c r="F12" s="34" t="s">
        <v>181</v>
      </c>
      <c r="G12" s="47" t="s">
        <v>552</v>
      </c>
      <c r="H12" s="143">
        <v>170</v>
      </c>
      <c r="I12" s="143">
        <v>170</v>
      </c>
      <c r="J12" s="143" t="s">
        <v>633</v>
      </c>
      <c r="K12" s="143" t="s">
        <v>633</v>
      </c>
      <c r="L12" s="143" t="s">
        <v>633</v>
      </c>
      <c r="M12" s="143" t="s">
        <v>633</v>
      </c>
    </row>
    <row r="13" spans="2:13">
      <c r="B13" s="51">
        <v>7</v>
      </c>
      <c r="C13" s="48" t="s">
        <v>355</v>
      </c>
      <c r="D13" s="47" t="s">
        <v>553</v>
      </c>
      <c r="E13" s="51" t="s">
        <v>222</v>
      </c>
      <c r="F13" s="34"/>
      <c r="G13" s="47" t="s">
        <v>552</v>
      </c>
      <c r="H13" s="143">
        <v>110</v>
      </c>
      <c r="I13" s="143">
        <v>110</v>
      </c>
      <c r="J13" s="143" t="s">
        <v>633</v>
      </c>
      <c r="K13" s="143" t="s">
        <v>633</v>
      </c>
      <c r="L13" s="143" t="s">
        <v>633</v>
      </c>
      <c r="M13" s="143" t="s">
        <v>633</v>
      </c>
    </row>
    <row r="14" spans="2:13">
      <c r="B14" s="51">
        <v>8</v>
      </c>
      <c r="C14" s="48" t="s">
        <v>360</v>
      </c>
      <c r="D14" s="47" t="s">
        <v>554</v>
      </c>
      <c r="E14" s="51" t="s">
        <v>443</v>
      </c>
      <c r="F14" s="34" t="s">
        <v>181</v>
      </c>
      <c r="G14" s="47" t="s">
        <v>555</v>
      </c>
      <c r="H14" s="143">
        <v>160</v>
      </c>
      <c r="I14" s="143">
        <v>160</v>
      </c>
      <c r="J14" s="143" t="s">
        <v>633</v>
      </c>
      <c r="K14" s="143" t="s">
        <v>633</v>
      </c>
      <c r="L14" s="143" t="s">
        <v>633</v>
      </c>
      <c r="M14" s="143" t="s">
        <v>633</v>
      </c>
    </row>
    <row r="15" spans="2:13" ht="24">
      <c r="B15" s="51">
        <v>9</v>
      </c>
      <c r="C15" s="69" t="s">
        <v>556</v>
      </c>
      <c r="D15" s="93" t="s">
        <v>557</v>
      </c>
      <c r="E15" s="51" t="s">
        <v>222</v>
      </c>
      <c r="F15" s="34" t="s">
        <v>181</v>
      </c>
      <c r="G15" s="47" t="s">
        <v>558</v>
      </c>
      <c r="H15" s="143">
        <v>260</v>
      </c>
      <c r="I15" s="143">
        <v>260</v>
      </c>
      <c r="J15" s="143" t="s">
        <v>633</v>
      </c>
      <c r="K15" s="143" t="s">
        <v>633</v>
      </c>
      <c r="L15" s="143" t="s">
        <v>633</v>
      </c>
      <c r="M15" s="143" t="s">
        <v>633</v>
      </c>
    </row>
    <row r="16" spans="2:13" ht="30">
      <c r="B16" s="51">
        <v>10</v>
      </c>
      <c r="C16" s="69" t="s">
        <v>559</v>
      </c>
      <c r="D16" s="69" t="s">
        <v>560</v>
      </c>
      <c r="E16" s="34" t="s">
        <v>443</v>
      </c>
      <c r="F16" s="34" t="s">
        <v>181</v>
      </c>
      <c r="G16" s="73" t="s">
        <v>561</v>
      </c>
      <c r="H16" s="143" t="s">
        <v>632</v>
      </c>
      <c r="I16" s="143">
        <v>160</v>
      </c>
      <c r="J16" s="143" t="s">
        <v>633</v>
      </c>
      <c r="K16" s="143" t="s">
        <v>633</v>
      </c>
      <c r="L16" s="143" t="s">
        <v>633</v>
      </c>
      <c r="M16" s="143" t="s">
        <v>633</v>
      </c>
    </row>
    <row r="17" spans="2:13">
      <c r="B17" s="51">
        <v>11</v>
      </c>
      <c r="C17" s="48" t="s">
        <v>562</v>
      </c>
      <c r="D17" s="47" t="s">
        <v>563</v>
      </c>
      <c r="E17" s="51" t="s">
        <v>224</v>
      </c>
      <c r="F17" s="34" t="s">
        <v>181</v>
      </c>
      <c r="G17" s="47" t="s">
        <v>564</v>
      </c>
      <c r="H17" s="143">
        <v>180</v>
      </c>
      <c r="I17" s="143">
        <v>300</v>
      </c>
      <c r="J17" s="143" t="s">
        <v>633</v>
      </c>
      <c r="K17" s="143" t="s">
        <v>633</v>
      </c>
      <c r="L17" s="143" t="s">
        <v>633</v>
      </c>
      <c r="M17" s="143" t="s">
        <v>633</v>
      </c>
    </row>
    <row r="18" spans="2:13">
      <c r="B18" s="51">
        <v>12</v>
      </c>
      <c r="C18" s="48" t="s">
        <v>565</v>
      </c>
      <c r="D18" s="47" t="s">
        <v>566</v>
      </c>
      <c r="E18" s="51" t="s">
        <v>229</v>
      </c>
      <c r="F18" s="34" t="s">
        <v>181</v>
      </c>
      <c r="G18" s="47" t="s">
        <v>567</v>
      </c>
      <c r="H18" s="143">
        <v>100</v>
      </c>
      <c r="I18" s="143">
        <v>120</v>
      </c>
      <c r="J18" s="143" t="s">
        <v>633</v>
      </c>
      <c r="K18" s="143" t="s">
        <v>633</v>
      </c>
      <c r="L18" s="143" t="s">
        <v>633</v>
      </c>
      <c r="M18" s="143" t="s">
        <v>633</v>
      </c>
    </row>
    <row r="19" spans="2:13" ht="30">
      <c r="B19" s="51">
        <v>13</v>
      </c>
      <c r="C19" s="48" t="s">
        <v>568</v>
      </c>
      <c r="D19" s="73" t="s">
        <v>569</v>
      </c>
      <c r="E19" s="34" t="s">
        <v>224</v>
      </c>
      <c r="F19" s="34" t="s">
        <v>181</v>
      </c>
      <c r="G19" s="73" t="s">
        <v>564</v>
      </c>
      <c r="H19" s="143">
        <v>270</v>
      </c>
      <c r="I19" s="143">
        <v>270</v>
      </c>
      <c r="J19" s="143" t="s">
        <v>633</v>
      </c>
      <c r="K19" s="143" t="s">
        <v>633</v>
      </c>
      <c r="L19" s="143" t="s">
        <v>633</v>
      </c>
      <c r="M19" s="143" t="s">
        <v>633</v>
      </c>
    </row>
    <row r="20" spans="2:13">
      <c r="B20" s="51">
        <v>14</v>
      </c>
      <c r="C20" s="48" t="s">
        <v>570</v>
      </c>
      <c r="D20" s="47" t="s">
        <v>571</v>
      </c>
      <c r="E20" s="51" t="s">
        <v>229</v>
      </c>
      <c r="F20" s="34" t="s">
        <v>181</v>
      </c>
      <c r="G20" s="47" t="s">
        <v>572</v>
      </c>
      <c r="H20" s="143">
        <v>230</v>
      </c>
      <c r="I20" s="143">
        <v>250</v>
      </c>
      <c r="J20" s="143" t="s">
        <v>633</v>
      </c>
      <c r="K20" s="143" t="s">
        <v>633</v>
      </c>
      <c r="L20" s="143" t="s">
        <v>633</v>
      </c>
      <c r="M20" s="143" t="s">
        <v>633</v>
      </c>
    </row>
    <row r="21" spans="2:13">
      <c r="B21" s="51">
        <v>15</v>
      </c>
      <c r="C21" s="48" t="s">
        <v>573</v>
      </c>
      <c r="D21" s="47" t="s">
        <v>574</v>
      </c>
      <c r="E21" s="51" t="s">
        <v>229</v>
      </c>
      <c r="F21" s="34" t="s">
        <v>181</v>
      </c>
      <c r="G21" s="47" t="s">
        <v>572</v>
      </c>
      <c r="H21" s="143">
        <v>350</v>
      </c>
      <c r="I21" s="143">
        <v>350</v>
      </c>
      <c r="J21" s="143" t="s">
        <v>633</v>
      </c>
      <c r="K21" s="143" t="s">
        <v>633</v>
      </c>
      <c r="L21" s="143" t="s">
        <v>633</v>
      </c>
      <c r="M21" s="143" t="s">
        <v>633</v>
      </c>
    </row>
    <row r="22" spans="2:13" ht="15.75">
      <c r="B22" s="139"/>
      <c r="C22" s="140" t="s">
        <v>575</v>
      </c>
      <c r="D22" s="141"/>
      <c r="E22" s="139"/>
      <c r="F22" s="139"/>
      <c r="G22" s="141"/>
      <c r="H22" s="90"/>
      <c r="I22" s="90"/>
      <c r="J22" s="90"/>
      <c r="K22" s="90"/>
      <c r="L22" s="90"/>
      <c r="M22" s="49"/>
    </row>
    <row r="23" spans="2:13">
      <c r="B23" s="51">
        <v>16</v>
      </c>
      <c r="C23" s="47" t="s">
        <v>576</v>
      </c>
      <c r="D23" s="47" t="s">
        <v>577</v>
      </c>
      <c r="E23" s="51" t="s">
        <v>222</v>
      </c>
      <c r="F23" s="51" t="s">
        <v>181</v>
      </c>
      <c r="G23" s="47" t="s">
        <v>237</v>
      </c>
      <c r="H23" s="143" t="s">
        <v>633</v>
      </c>
      <c r="I23" s="143" t="s">
        <v>633</v>
      </c>
      <c r="J23" s="143">
        <v>360</v>
      </c>
      <c r="K23" s="143">
        <v>360</v>
      </c>
      <c r="L23" s="143" t="s">
        <v>633</v>
      </c>
      <c r="M23" s="143">
        <v>350</v>
      </c>
    </row>
    <row r="24" spans="2:13">
      <c r="B24" s="143">
        <v>17</v>
      </c>
      <c r="C24" s="47" t="s">
        <v>625</v>
      </c>
      <c r="D24" s="47" t="s">
        <v>635</v>
      </c>
      <c r="E24" s="51" t="s">
        <v>222</v>
      </c>
      <c r="F24" s="51" t="s">
        <v>181</v>
      </c>
      <c r="G24" s="47" t="s">
        <v>636</v>
      </c>
      <c r="H24" s="143" t="s">
        <v>633</v>
      </c>
      <c r="I24" s="143" t="s">
        <v>633</v>
      </c>
      <c r="J24" s="143" t="s">
        <v>638</v>
      </c>
      <c r="K24" s="143">
        <v>695</v>
      </c>
      <c r="L24" s="143" t="s">
        <v>633</v>
      </c>
      <c r="M24" s="143" t="s">
        <v>633</v>
      </c>
    </row>
    <row r="25" spans="2:13">
      <c r="B25" s="143">
        <v>18</v>
      </c>
      <c r="C25" s="47" t="s">
        <v>640</v>
      </c>
      <c r="D25" s="47" t="s">
        <v>641</v>
      </c>
      <c r="E25" s="143" t="s">
        <v>225</v>
      </c>
      <c r="F25" s="143" t="s">
        <v>181</v>
      </c>
      <c r="G25" s="47" t="s">
        <v>642</v>
      </c>
      <c r="H25" s="143" t="s">
        <v>633</v>
      </c>
      <c r="I25" s="143" t="s">
        <v>633</v>
      </c>
      <c r="J25" s="143">
        <v>275</v>
      </c>
      <c r="K25" s="143">
        <v>265</v>
      </c>
      <c r="L25" s="143" t="s">
        <v>633</v>
      </c>
      <c r="M25" s="143">
        <v>200</v>
      </c>
    </row>
    <row r="26" spans="2:13">
      <c r="B26" s="143">
        <v>19</v>
      </c>
      <c r="C26" s="47" t="s">
        <v>379</v>
      </c>
      <c r="D26" s="47" t="s">
        <v>578</v>
      </c>
      <c r="E26" s="51" t="s">
        <v>225</v>
      </c>
      <c r="F26" s="51" t="s">
        <v>181</v>
      </c>
      <c r="G26" s="47" t="s">
        <v>579</v>
      </c>
      <c r="H26" s="143" t="s">
        <v>633</v>
      </c>
      <c r="I26" s="143" t="s">
        <v>633</v>
      </c>
      <c r="J26" s="143">
        <v>236</v>
      </c>
      <c r="K26" s="143">
        <v>200</v>
      </c>
      <c r="L26" s="143" t="s">
        <v>633</v>
      </c>
      <c r="M26" s="143" t="s">
        <v>633</v>
      </c>
    </row>
    <row r="27" spans="2:13">
      <c r="B27" s="143">
        <v>20</v>
      </c>
      <c r="C27" s="47" t="s">
        <v>580</v>
      </c>
      <c r="D27" s="47" t="s">
        <v>578</v>
      </c>
      <c r="E27" s="51" t="s">
        <v>225</v>
      </c>
      <c r="F27" s="51" t="s">
        <v>181</v>
      </c>
      <c r="G27" s="47" t="s">
        <v>579</v>
      </c>
      <c r="H27" s="143" t="s">
        <v>633</v>
      </c>
      <c r="I27" s="143" t="s">
        <v>633</v>
      </c>
      <c r="J27" s="143">
        <v>349</v>
      </c>
      <c r="K27" s="143" t="s">
        <v>639</v>
      </c>
      <c r="L27" s="143" t="s">
        <v>633</v>
      </c>
      <c r="M27" s="143" t="s">
        <v>633</v>
      </c>
    </row>
    <row r="28" spans="2:13">
      <c r="B28" s="143">
        <v>21</v>
      </c>
      <c r="C28" s="47" t="s">
        <v>643</v>
      </c>
      <c r="D28" s="47" t="s">
        <v>644</v>
      </c>
      <c r="E28" s="143" t="s">
        <v>225</v>
      </c>
      <c r="F28" s="143" t="s">
        <v>181</v>
      </c>
      <c r="G28" s="47" t="s">
        <v>645</v>
      </c>
      <c r="H28" s="143" t="s">
        <v>633</v>
      </c>
      <c r="I28" s="143" t="s">
        <v>633</v>
      </c>
      <c r="J28" s="143">
        <v>240</v>
      </c>
      <c r="K28" s="143">
        <v>240</v>
      </c>
      <c r="L28" s="143" t="s">
        <v>633</v>
      </c>
      <c r="M28" s="143" t="s">
        <v>633</v>
      </c>
    </row>
    <row r="29" spans="2:13">
      <c r="B29" s="143">
        <v>22</v>
      </c>
      <c r="C29" s="47" t="s">
        <v>646</v>
      </c>
      <c r="D29" s="47" t="s">
        <v>644</v>
      </c>
      <c r="E29" s="143" t="s">
        <v>225</v>
      </c>
      <c r="F29" s="143" t="s">
        <v>181</v>
      </c>
      <c r="G29" s="47" t="s">
        <v>645</v>
      </c>
      <c r="H29" s="143" t="s">
        <v>633</v>
      </c>
      <c r="I29" s="143" t="s">
        <v>633</v>
      </c>
      <c r="J29" s="143">
        <v>190</v>
      </c>
      <c r="K29" s="143">
        <v>185</v>
      </c>
      <c r="L29" s="143" t="s">
        <v>633</v>
      </c>
      <c r="M29" s="143" t="s">
        <v>633</v>
      </c>
    </row>
    <row r="30" spans="2:13">
      <c r="B30" s="143">
        <v>23</v>
      </c>
      <c r="C30" s="47" t="s">
        <v>647</v>
      </c>
      <c r="D30" s="47" t="s">
        <v>648</v>
      </c>
      <c r="E30" s="143" t="s">
        <v>649</v>
      </c>
      <c r="F30" s="143" t="s">
        <v>181</v>
      </c>
      <c r="G30" s="47" t="s">
        <v>650</v>
      </c>
      <c r="H30" s="143" t="s">
        <v>633</v>
      </c>
      <c r="I30" s="143" t="s">
        <v>633</v>
      </c>
      <c r="J30" s="143">
        <v>245</v>
      </c>
      <c r="K30" s="143">
        <f>45/200*1000</f>
        <v>225</v>
      </c>
      <c r="L30" s="143" t="s">
        <v>633</v>
      </c>
      <c r="M30" s="143" t="s">
        <v>633</v>
      </c>
    </row>
    <row r="31" spans="2:13">
      <c r="B31" s="143">
        <v>24</v>
      </c>
      <c r="C31" s="47" t="s">
        <v>626</v>
      </c>
      <c r="D31" s="47" t="s">
        <v>634</v>
      </c>
      <c r="E31" s="143" t="s">
        <v>225</v>
      </c>
      <c r="F31" s="143" t="s">
        <v>181</v>
      </c>
      <c r="G31" s="47" t="s">
        <v>636</v>
      </c>
      <c r="H31" s="143" t="s">
        <v>633</v>
      </c>
      <c r="I31" s="143" t="s">
        <v>633</v>
      </c>
      <c r="J31" s="143">
        <v>490</v>
      </c>
      <c r="K31" s="143">
        <v>480</v>
      </c>
      <c r="L31" s="143" t="s">
        <v>633</v>
      </c>
      <c r="M31" s="143" t="s">
        <v>633</v>
      </c>
    </row>
    <row r="32" spans="2:13">
      <c r="B32" s="143">
        <v>25</v>
      </c>
      <c r="C32" s="47" t="s">
        <v>581</v>
      </c>
      <c r="D32" s="47" t="s">
        <v>582</v>
      </c>
      <c r="E32" s="51" t="s">
        <v>225</v>
      </c>
      <c r="F32" s="51" t="s">
        <v>181</v>
      </c>
      <c r="G32" s="47" t="s">
        <v>583</v>
      </c>
      <c r="H32" s="143" t="s">
        <v>633</v>
      </c>
      <c r="I32" s="143" t="s">
        <v>633</v>
      </c>
      <c r="J32" s="143">
        <v>180</v>
      </c>
      <c r="K32" s="143">
        <v>170</v>
      </c>
      <c r="L32" s="143" t="s">
        <v>633</v>
      </c>
      <c r="M32" s="143" t="s">
        <v>633</v>
      </c>
    </row>
    <row r="33" spans="2:13">
      <c r="B33" s="143">
        <v>40</v>
      </c>
      <c r="C33" s="47" t="s">
        <v>667</v>
      </c>
      <c r="D33" s="47" t="s">
        <v>651</v>
      </c>
      <c r="E33" s="143" t="s">
        <v>652</v>
      </c>
      <c r="F33" s="143" t="s">
        <v>181</v>
      </c>
      <c r="G33" s="47" t="s">
        <v>237</v>
      </c>
      <c r="H33" s="143" t="s">
        <v>633</v>
      </c>
      <c r="I33" s="143" t="s">
        <v>633</v>
      </c>
      <c r="J33" s="143">
        <v>696</v>
      </c>
      <c r="K33" s="143">
        <v>695</v>
      </c>
      <c r="L33" s="143" t="s">
        <v>633</v>
      </c>
      <c r="M33" s="143" t="s">
        <v>633</v>
      </c>
    </row>
    <row r="34" spans="2:13">
      <c r="B34" s="143">
        <v>26</v>
      </c>
      <c r="C34" s="47" t="s">
        <v>584</v>
      </c>
      <c r="D34" s="47" t="s">
        <v>585</v>
      </c>
      <c r="E34" s="51" t="s">
        <v>222</v>
      </c>
      <c r="F34" s="51" t="s">
        <v>181</v>
      </c>
      <c r="G34" s="47" t="s">
        <v>586</v>
      </c>
      <c r="H34" s="143" t="s">
        <v>633</v>
      </c>
      <c r="I34" s="143" t="s">
        <v>633</v>
      </c>
      <c r="J34" s="143">
        <v>210</v>
      </c>
      <c r="K34" s="143">
        <v>220</v>
      </c>
      <c r="L34" s="143">
        <v>251</v>
      </c>
      <c r="M34" s="143" t="s">
        <v>633</v>
      </c>
    </row>
    <row r="35" spans="2:13" ht="15.75">
      <c r="B35" s="139"/>
      <c r="C35" s="140" t="s">
        <v>587</v>
      </c>
      <c r="D35" s="141"/>
      <c r="E35" s="139"/>
      <c r="F35" s="139"/>
      <c r="G35" s="141"/>
      <c r="H35" s="90"/>
      <c r="I35" s="90"/>
      <c r="J35" s="90"/>
      <c r="K35" s="90"/>
      <c r="L35" s="90"/>
      <c r="M35" s="49"/>
    </row>
    <row r="36" spans="2:13">
      <c r="B36" s="51">
        <v>27</v>
      </c>
      <c r="C36" s="47" t="s">
        <v>588</v>
      </c>
      <c r="D36" s="47" t="s">
        <v>589</v>
      </c>
      <c r="E36" s="51" t="s">
        <v>590</v>
      </c>
      <c r="F36" s="47" t="s">
        <v>181</v>
      </c>
      <c r="G36" s="47" t="s">
        <v>669</v>
      </c>
      <c r="H36" s="143" t="s">
        <v>633</v>
      </c>
      <c r="I36" s="143" t="s">
        <v>633</v>
      </c>
      <c r="J36" s="143">
        <v>78</v>
      </c>
      <c r="K36" s="143" t="s">
        <v>633</v>
      </c>
      <c r="L36" s="143">
        <v>107</v>
      </c>
      <c r="M36" s="143" t="s">
        <v>633</v>
      </c>
    </row>
    <row r="37" spans="2:13" ht="30">
      <c r="B37" s="51">
        <v>28</v>
      </c>
      <c r="C37" s="73" t="s">
        <v>591</v>
      </c>
      <c r="D37" s="69" t="s">
        <v>592</v>
      </c>
      <c r="E37" s="34" t="s">
        <v>593</v>
      </c>
      <c r="F37" s="34" t="s">
        <v>181</v>
      </c>
      <c r="G37" s="48" t="s">
        <v>594</v>
      </c>
      <c r="H37" s="143" t="s">
        <v>633</v>
      </c>
      <c r="I37" s="143" t="s">
        <v>633</v>
      </c>
      <c r="J37" s="143">
        <v>990</v>
      </c>
      <c r="K37" s="143" t="s">
        <v>633</v>
      </c>
      <c r="L37" s="143" t="s">
        <v>633</v>
      </c>
      <c r="M37" s="143" t="s">
        <v>633</v>
      </c>
    </row>
    <row r="38" spans="2:13" ht="30">
      <c r="B38" s="143">
        <v>29</v>
      </c>
      <c r="C38" s="47" t="s">
        <v>591</v>
      </c>
      <c r="D38" s="48" t="s">
        <v>660</v>
      </c>
      <c r="E38" s="143" t="s">
        <v>661</v>
      </c>
      <c r="F38" s="143" t="s">
        <v>181</v>
      </c>
      <c r="G38" s="47" t="s">
        <v>656</v>
      </c>
      <c r="H38" s="143" t="s">
        <v>633</v>
      </c>
      <c r="I38" s="143" t="s">
        <v>633</v>
      </c>
      <c r="J38" s="143">
        <v>1213.7</v>
      </c>
      <c r="K38" s="143" t="s">
        <v>633</v>
      </c>
      <c r="L38" s="143">
        <v>1103.3</v>
      </c>
      <c r="M38" s="143" t="s">
        <v>633</v>
      </c>
    </row>
    <row r="39" spans="2:13" ht="30">
      <c r="B39" s="143">
        <v>30</v>
      </c>
      <c r="C39" s="73" t="s">
        <v>662</v>
      </c>
      <c r="D39" s="48" t="s">
        <v>663</v>
      </c>
      <c r="E39" s="143" t="s">
        <v>661</v>
      </c>
      <c r="F39" s="143" t="s">
        <v>181</v>
      </c>
      <c r="G39" s="47" t="s">
        <v>656</v>
      </c>
      <c r="H39" s="143" t="s">
        <v>633</v>
      </c>
      <c r="I39" s="143" t="s">
        <v>633</v>
      </c>
      <c r="J39" s="143">
        <v>1119</v>
      </c>
      <c r="K39" s="143" t="s">
        <v>633</v>
      </c>
      <c r="L39" s="143">
        <v>1018.47</v>
      </c>
      <c r="M39" s="143" t="s">
        <v>633</v>
      </c>
    </row>
    <row r="40" spans="2:13" ht="30">
      <c r="B40" s="51">
        <v>31</v>
      </c>
      <c r="C40" s="73" t="s">
        <v>595</v>
      </c>
      <c r="D40" s="69" t="s">
        <v>596</v>
      </c>
      <c r="E40" s="34" t="s">
        <v>233</v>
      </c>
      <c r="F40" s="34" t="s">
        <v>181</v>
      </c>
      <c r="G40" s="69" t="s">
        <v>594</v>
      </c>
      <c r="H40" s="143" t="s">
        <v>633</v>
      </c>
      <c r="I40" s="143" t="s">
        <v>633</v>
      </c>
      <c r="J40" s="143">
        <v>66</v>
      </c>
      <c r="K40" s="143" t="s">
        <v>633</v>
      </c>
      <c r="L40" s="143" t="s">
        <v>633</v>
      </c>
      <c r="M40" s="143" t="s">
        <v>633</v>
      </c>
    </row>
    <row r="41" spans="2:13" ht="30">
      <c r="B41" s="143">
        <v>32</v>
      </c>
      <c r="C41" s="73" t="s">
        <v>595</v>
      </c>
      <c r="D41" s="48" t="s">
        <v>664</v>
      </c>
      <c r="E41" s="34" t="s">
        <v>665</v>
      </c>
      <c r="F41" s="34" t="s">
        <v>181</v>
      </c>
      <c r="G41" s="73" t="s">
        <v>666</v>
      </c>
      <c r="H41" s="143" t="s">
        <v>633</v>
      </c>
      <c r="I41" s="143" t="s">
        <v>633</v>
      </c>
      <c r="J41" s="143">
        <v>84</v>
      </c>
      <c r="K41" s="143" t="s">
        <v>633</v>
      </c>
      <c r="L41" s="143">
        <v>97</v>
      </c>
      <c r="M41" s="143" t="s">
        <v>633</v>
      </c>
    </row>
    <row r="42" spans="2:13" ht="45">
      <c r="B42" s="34">
        <v>33</v>
      </c>
      <c r="C42" s="73" t="s">
        <v>597</v>
      </c>
      <c r="D42" s="73" t="s">
        <v>598</v>
      </c>
      <c r="E42" s="34" t="s">
        <v>599</v>
      </c>
      <c r="F42" s="34" t="s">
        <v>181</v>
      </c>
      <c r="G42" s="69" t="s">
        <v>670</v>
      </c>
      <c r="H42" s="34" t="s">
        <v>633</v>
      </c>
      <c r="I42" s="34" t="s">
        <v>633</v>
      </c>
      <c r="J42" s="34">
        <v>85</v>
      </c>
      <c r="K42" s="34" t="s">
        <v>633</v>
      </c>
      <c r="L42" s="34">
        <v>128</v>
      </c>
      <c r="M42" s="34" t="s">
        <v>633</v>
      </c>
    </row>
    <row r="43" spans="2:13">
      <c r="B43" s="167">
        <v>34</v>
      </c>
      <c r="C43" s="170" t="s">
        <v>653</v>
      </c>
      <c r="D43" s="47" t="s">
        <v>654</v>
      </c>
      <c r="E43" s="143" t="s">
        <v>655</v>
      </c>
      <c r="F43" s="143" t="s">
        <v>180</v>
      </c>
      <c r="G43" s="73" t="s">
        <v>656</v>
      </c>
      <c r="H43" s="143" t="s">
        <v>633</v>
      </c>
      <c r="I43" s="143" t="s">
        <v>633</v>
      </c>
      <c r="J43" s="143">
        <v>45.8</v>
      </c>
      <c r="K43" s="143" t="s">
        <v>633</v>
      </c>
      <c r="L43" s="143">
        <v>41.7</v>
      </c>
      <c r="M43" s="143" t="s">
        <v>633</v>
      </c>
    </row>
    <row r="44" spans="2:13" ht="30">
      <c r="B44" s="168"/>
      <c r="C44" s="171"/>
      <c r="D44" s="48" t="s">
        <v>657</v>
      </c>
      <c r="E44" s="143" t="s">
        <v>655</v>
      </c>
      <c r="F44" s="143" t="s">
        <v>180</v>
      </c>
      <c r="G44" s="73" t="s">
        <v>658</v>
      </c>
      <c r="H44" s="143" t="s">
        <v>633</v>
      </c>
      <c r="I44" s="143" t="s">
        <v>633</v>
      </c>
      <c r="J44" s="143">
        <v>60.9</v>
      </c>
      <c r="K44" s="143" t="s">
        <v>633</v>
      </c>
      <c r="L44" s="143">
        <v>55.4</v>
      </c>
      <c r="M44" s="143" t="s">
        <v>633</v>
      </c>
    </row>
    <row r="45" spans="2:13">
      <c r="B45" s="169"/>
      <c r="C45" s="172"/>
      <c r="D45" s="48" t="s">
        <v>659</v>
      </c>
      <c r="E45" s="143" t="s">
        <v>655</v>
      </c>
      <c r="F45" s="143" t="s">
        <v>180</v>
      </c>
      <c r="G45" s="73" t="s">
        <v>656</v>
      </c>
      <c r="H45" s="143" t="s">
        <v>633</v>
      </c>
      <c r="I45" s="143" t="s">
        <v>633</v>
      </c>
      <c r="J45" s="143">
        <v>39.1</v>
      </c>
      <c r="K45" s="143" t="s">
        <v>633</v>
      </c>
      <c r="L45" s="143">
        <v>35.6</v>
      </c>
      <c r="M45" s="143" t="s">
        <v>633</v>
      </c>
    </row>
    <row r="46" spans="2:13">
      <c r="B46" s="51">
        <v>35</v>
      </c>
      <c r="C46" s="47" t="s">
        <v>600</v>
      </c>
      <c r="D46" s="47" t="s">
        <v>601</v>
      </c>
      <c r="E46" s="51" t="s">
        <v>590</v>
      </c>
      <c r="F46" s="51" t="s">
        <v>181</v>
      </c>
      <c r="G46" s="47" t="s">
        <v>668</v>
      </c>
      <c r="H46" s="143" t="s">
        <v>633</v>
      </c>
      <c r="I46" s="143" t="s">
        <v>633</v>
      </c>
      <c r="J46" s="143">
        <v>246</v>
      </c>
      <c r="K46" s="143" t="s">
        <v>633</v>
      </c>
      <c r="L46" s="143">
        <v>456</v>
      </c>
      <c r="M46" s="143" t="s">
        <v>633</v>
      </c>
    </row>
    <row r="47" spans="2:13" ht="30">
      <c r="B47" s="51">
        <v>36</v>
      </c>
      <c r="C47" s="73" t="s">
        <v>602</v>
      </c>
      <c r="D47" s="69" t="s">
        <v>603</v>
      </c>
      <c r="E47" s="34" t="s">
        <v>604</v>
      </c>
      <c r="F47" s="34" t="s">
        <v>181</v>
      </c>
      <c r="G47" s="73" t="s">
        <v>605</v>
      </c>
      <c r="H47" s="143" t="s">
        <v>633</v>
      </c>
      <c r="I47" s="143" t="s">
        <v>633</v>
      </c>
      <c r="J47" s="143">
        <v>226</v>
      </c>
      <c r="K47" s="143" t="s">
        <v>633</v>
      </c>
      <c r="L47" s="143">
        <v>279</v>
      </c>
      <c r="M47" s="143" t="s">
        <v>633</v>
      </c>
    </row>
    <row r="48" spans="2:13" ht="30">
      <c r="B48" s="51">
        <v>37</v>
      </c>
      <c r="C48" s="73" t="s">
        <v>606</v>
      </c>
      <c r="D48" s="69" t="s">
        <v>607</v>
      </c>
      <c r="E48" s="34" t="s">
        <v>234</v>
      </c>
      <c r="F48" s="34" t="s">
        <v>181</v>
      </c>
      <c r="G48" s="69" t="s">
        <v>608</v>
      </c>
      <c r="H48" s="143" t="s">
        <v>633</v>
      </c>
      <c r="I48" s="143" t="s">
        <v>633</v>
      </c>
      <c r="J48" s="143">
        <v>630</v>
      </c>
      <c r="K48" s="143" t="s">
        <v>633</v>
      </c>
      <c r="L48" s="143">
        <v>668</v>
      </c>
      <c r="M48" s="143" t="s">
        <v>633</v>
      </c>
    </row>
    <row r="49" spans="2:13" ht="15.75">
      <c r="B49" s="139"/>
      <c r="C49" s="140" t="s">
        <v>609</v>
      </c>
      <c r="D49" s="141"/>
      <c r="E49" s="139"/>
      <c r="F49" s="139"/>
      <c r="G49" s="141"/>
      <c r="H49" s="90"/>
      <c r="I49" s="90"/>
      <c r="J49" s="90"/>
      <c r="K49" s="90"/>
      <c r="L49" s="90"/>
      <c r="M49" s="49"/>
    </row>
    <row r="50" spans="2:13" ht="45">
      <c r="B50" s="34">
        <v>38</v>
      </c>
      <c r="C50" s="69" t="s">
        <v>611</v>
      </c>
      <c r="D50" s="69" t="s">
        <v>612</v>
      </c>
      <c r="E50" s="34" t="s">
        <v>233</v>
      </c>
      <c r="F50" s="34" t="s">
        <v>181</v>
      </c>
      <c r="G50" s="69" t="s">
        <v>613</v>
      </c>
      <c r="H50" s="34" t="s">
        <v>633</v>
      </c>
      <c r="I50" s="34" t="s">
        <v>633</v>
      </c>
      <c r="J50" s="34">
        <v>142</v>
      </c>
      <c r="K50" s="34">
        <v>150</v>
      </c>
      <c r="L50" s="34">
        <v>143.16999999999999</v>
      </c>
      <c r="M50" s="34" t="s">
        <v>633</v>
      </c>
    </row>
    <row r="51" spans="2:13" ht="30">
      <c r="B51" s="34">
        <v>39</v>
      </c>
      <c r="C51" s="73" t="s">
        <v>614</v>
      </c>
      <c r="D51" s="73" t="s">
        <v>615</v>
      </c>
      <c r="E51" s="34" t="s">
        <v>610</v>
      </c>
      <c r="F51" s="34" t="s">
        <v>181</v>
      </c>
      <c r="G51" s="69" t="s">
        <v>616</v>
      </c>
      <c r="H51" s="34" t="s">
        <v>633</v>
      </c>
      <c r="I51" s="34" t="s">
        <v>633</v>
      </c>
      <c r="J51" s="34">
        <v>36.9</v>
      </c>
      <c r="K51" s="34">
        <v>38</v>
      </c>
      <c r="L51" s="34">
        <v>50.23</v>
      </c>
      <c r="M51" s="34" t="s">
        <v>633</v>
      </c>
    </row>
    <row r="52" spans="2:13">
      <c r="B52" s="51">
        <v>40</v>
      </c>
      <c r="C52" s="47" t="s">
        <v>617</v>
      </c>
      <c r="D52" s="47" t="s">
        <v>618</v>
      </c>
      <c r="E52" s="51" t="s">
        <v>610</v>
      </c>
      <c r="F52" s="51" t="s">
        <v>181</v>
      </c>
      <c r="G52" s="47" t="s">
        <v>237</v>
      </c>
      <c r="H52" s="143" t="s">
        <v>633</v>
      </c>
      <c r="I52" s="143" t="s">
        <v>633</v>
      </c>
      <c r="J52" s="143">
        <v>78.099999999999994</v>
      </c>
      <c r="K52" s="143">
        <v>79</v>
      </c>
      <c r="L52" s="143">
        <v>108.3</v>
      </c>
      <c r="M52" s="143" t="s">
        <v>633</v>
      </c>
    </row>
    <row r="53" spans="2:13">
      <c r="B53" s="51">
        <v>41</v>
      </c>
      <c r="C53" s="48" t="s">
        <v>619</v>
      </c>
      <c r="D53" s="47" t="s">
        <v>620</v>
      </c>
      <c r="E53" s="51" t="s">
        <v>621</v>
      </c>
      <c r="F53" s="51" t="s">
        <v>180</v>
      </c>
      <c r="G53" s="47" t="s">
        <v>622</v>
      </c>
      <c r="H53" s="143" t="s">
        <v>633</v>
      </c>
      <c r="I53" s="143" t="s">
        <v>633</v>
      </c>
      <c r="J53" s="143">
        <v>4.9000000000000004</v>
      </c>
      <c r="K53" s="143">
        <v>6</v>
      </c>
      <c r="L53" s="143">
        <v>7</v>
      </c>
      <c r="M53" s="143" t="s">
        <v>633</v>
      </c>
    </row>
  </sheetData>
  <mergeCells count="4">
    <mergeCell ref="B2:G2"/>
    <mergeCell ref="B3:G3"/>
    <mergeCell ref="B43:B45"/>
    <mergeCell ref="C43:C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Общий расход</vt:lpstr>
      <vt:lpstr>Новый Уренгой</vt:lpstr>
      <vt:lpstr>Хабаровск</vt:lpstr>
      <vt:lpstr>Нижневартовск</vt:lpstr>
      <vt:lpstr>Самара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USSR</dc:creator>
  <cp:lastModifiedBy>User</cp:lastModifiedBy>
  <cp:lastPrinted>2025-01-16T09:15:50Z</cp:lastPrinted>
  <dcterms:created xsi:type="dcterms:W3CDTF">2015-06-05T18:19:34Z</dcterms:created>
  <dcterms:modified xsi:type="dcterms:W3CDTF">2025-06-06T10:42:49Z</dcterms:modified>
</cp:coreProperties>
</file>